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X:\OP21-22 P09 FLW\05. Contracts\Origami\Final files for CEC site - Mia\"/>
    </mc:Choice>
  </mc:AlternateContent>
  <xr:revisionPtr revIDLastSave="0" documentId="13_ncr:1_{7D0AEF7E-4FED-4008-BBA6-DD46B5F57A5E}" xr6:coauthVersionLast="47" xr6:coauthVersionMax="47" xr10:uidLastSave="{00000000-0000-0000-0000-000000000000}"/>
  <bookViews>
    <workbookView xWindow="-108" yWindow="-108" windowWidth="23256" windowHeight="12576" activeTab="3" xr2:uid="{3B4A4A56-A826-4B11-A792-7F81005D98A0}"/>
  </bookViews>
  <sheets>
    <sheet name="CHANGE LOG" sheetId="2" state="hidden" r:id="rId1"/>
    <sheet name="INTRODUCTION" sheetId="4" r:id="rId2"/>
    <sheet name="CALCULATOR - Weight or Mass" sheetId="1" r:id="rId3"/>
    <sheet name="CALCULATOR - Volum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1" l="1"/>
  <c r="C45" i="1"/>
  <c r="H44" i="1"/>
  <c r="G44" i="1"/>
  <c r="F44" i="1"/>
  <c r="D44" i="1"/>
  <c r="H43" i="1"/>
  <c r="G43" i="1"/>
  <c r="F43" i="1"/>
  <c r="D43" i="1"/>
  <c r="H42" i="1"/>
  <c r="G42" i="1"/>
  <c r="F42" i="1"/>
  <c r="D42" i="1"/>
  <c r="H41" i="1"/>
  <c r="G41" i="1"/>
  <c r="F41" i="1"/>
  <c r="D41" i="1"/>
  <c r="H40" i="1"/>
  <c r="G40" i="1"/>
  <c r="F40" i="1"/>
  <c r="D40" i="1"/>
  <c r="H39" i="1"/>
  <c r="G39" i="1"/>
  <c r="F39" i="1"/>
  <c r="D39" i="1"/>
  <c r="H38" i="1"/>
  <c r="G38" i="1"/>
  <c r="F38" i="1"/>
  <c r="D38" i="1"/>
  <c r="H37" i="1"/>
  <c r="G37" i="1"/>
  <c r="F37" i="1"/>
  <c r="D37" i="1"/>
  <c r="H36" i="1"/>
  <c r="G36" i="1"/>
  <c r="F36" i="1"/>
  <c r="D36" i="1"/>
  <c r="H35" i="1"/>
  <c r="G35" i="1"/>
  <c r="F35" i="1"/>
  <c r="D35" i="1"/>
  <c r="G34" i="1"/>
  <c r="F34" i="1"/>
  <c r="D34" i="1"/>
  <c r="G33" i="1"/>
  <c r="F33" i="1"/>
  <c r="D33" i="1"/>
  <c r="G32" i="1"/>
  <c r="F32" i="1"/>
  <c r="D32" i="1"/>
  <c r="G31" i="1"/>
  <c r="G45" i="1" s="1"/>
  <c r="F31" i="1"/>
  <c r="D31" i="1"/>
  <c r="C63" i="1"/>
  <c r="J62" i="1"/>
  <c r="I62" i="1"/>
  <c r="H62" i="1"/>
  <c r="G62" i="1"/>
  <c r="D62" i="1"/>
  <c r="J61" i="1"/>
  <c r="I61" i="1"/>
  <c r="H61" i="1"/>
  <c r="G61" i="1"/>
  <c r="D61" i="1"/>
  <c r="J60" i="1"/>
  <c r="I60" i="1"/>
  <c r="H60" i="1"/>
  <c r="G60" i="1"/>
  <c r="D60" i="1"/>
  <c r="J59" i="1"/>
  <c r="I59" i="1"/>
  <c r="H59" i="1"/>
  <c r="G59" i="1"/>
  <c r="D59" i="1"/>
  <c r="J58" i="1"/>
  <c r="I58" i="1"/>
  <c r="H58" i="1"/>
  <c r="G58" i="1"/>
  <c r="D58" i="1"/>
  <c r="J57" i="1"/>
  <c r="I57" i="1"/>
  <c r="H57" i="1"/>
  <c r="G57" i="1"/>
  <c r="D57" i="1"/>
  <c r="J56" i="1"/>
  <c r="I56" i="1"/>
  <c r="H56" i="1"/>
  <c r="G56" i="1"/>
  <c r="D56" i="1"/>
  <c r="J55" i="1"/>
  <c r="I55" i="1"/>
  <c r="H55" i="1"/>
  <c r="G55" i="1"/>
  <c r="D55" i="1"/>
  <c r="J54" i="1"/>
  <c r="I54" i="1"/>
  <c r="H54" i="1"/>
  <c r="G54" i="1"/>
  <c r="D54" i="1"/>
  <c r="H53" i="1"/>
  <c r="G53" i="1"/>
  <c r="D53" i="1"/>
  <c r="H52" i="1"/>
  <c r="G52" i="1"/>
  <c r="I52" i="1" s="1"/>
  <c r="J52" i="1" s="1"/>
  <c r="D52" i="1"/>
  <c r="H51" i="1"/>
  <c r="G51" i="1"/>
  <c r="D51" i="1"/>
  <c r="F32" i="5"/>
  <c r="F33" i="5"/>
  <c r="F34" i="5"/>
  <c r="F35" i="5"/>
  <c r="F36" i="5"/>
  <c r="F37" i="5"/>
  <c r="F38" i="5"/>
  <c r="F39" i="5"/>
  <c r="F40" i="5"/>
  <c r="F41" i="5"/>
  <c r="F42" i="5"/>
  <c r="F43" i="5"/>
  <c r="F44" i="5"/>
  <c r="F31" i="5"/>
  <c r="D32" i="5"/>
  <c r="D33" i="5"/>
  <c r="D34" i="5"/>
  <c r="D35" i="5"/>
  <c r="D36" i="5"/>
  <c r="D37" i="5"/>
  <c r="D38" i="5"/>
  <c r="D39" i="5"/>
  <c r="D40" i="5"/>
  <c r="D41" i="5"/>
  <c r="D42" i="5"/>
  <c r="D43" i="5"/>
  <c r="D44" i="5"/>
  <c r="D31" i="5"/>
  <c r="J54" i="5"/>
  <c r="J55" i="5"/>
  <c r="J56" i="5"/>
  <c r="J57" i="5"/>
  <c r="J58" i="5"/>
  <c r="J59" i="5"/>
  <c r="J60" i="5"/>
  <c r="J61" i="5"/>
  <c r="J62" i="5"/>
  <c r="I55" i="5"/>
  <c r="I56" i="5"/>
  <c r="I57" i="5"/>
  <c r="I58" i="5"/>
  <c r="I59" i="5"/>
  <c r="I60" i="5"/>
  <c r="I61" i="5"/>
  <c r="I62" i="5"/>
  <c r="H52" i="5"/>
  <c r="H53" i="5"/>
  <c r="H54" i="5"/>
  <c r="H55" i="5"/>
  <c r="H56" i="5"/>
  <c r="H57" i="5"/>
  <c r="H58" i="5"/>
  <c r="H59" i="5"/>
  <c r="H60" i="5"/>
  <c r="H61" i="5"/>
  <c r="H62" i="5"/>
  <c r="H51" i="5"/>
  <c r="G54" i="5"/>
  <c r="I54" i="5" s="1"/>
  <c r="G55" i="5"/>
  <c r="G56" i="5"/>
  <c r="G57" i="5"/>
  <c r="G58" i="5"/>
  <c r="G59" i="5"/>
  <c r="G60" i="5"/>
  <c r="G61" i="5"/>
  <c r="G62" i="5"/>
  <c r="D52" i="5"/>
  <c r="D53" i="5"/>
  <c r="D54" i="5"/>
  <c r="D55" i="5"/>
  <c r="D56" i="5"/>
  <c r="D57" i="5"/>
  <c r="D58" i="5"/>
  <c r="D59" i="5"/>
  <c r="D60" i="5"/>
  <c r="D61" i="5"/>
  <c r="D62" i="5"/>
  <c r="D51" i="5"/>
  <c r="H35" i="5"/>
  <c r="H36" i="5"/>
  <c r="H37" i="5"/>
  <c r="H38" i="5"/>
  <c r="H39" i="5"/>
  <c r="H40" i="5"/>
  <c r="H41" i="5"/>
  <c r="H42" i="5"/>
  <c r="H43" i="5"/>
  <c r="H44" i="5"/>
  <c r="G32" i="5"/>
  <c r="G33" i="5"/>
  <c r="G34" i="5"/>
  <c r="G35" i="5"/>
  <c r="G36" i="5"/>
  <c r="G37" i="5"/>
  <c r="G38" i="5"/>
  <c r="G39" i="5"/>
  <c r="G40" i="5"/>
  <c r="G41" i="5"/>
  <c r="G42" i="5"/>
  <c r="G43" i="5"/>
  <c r="G44" i="5"/>
  <c r="G31" i="5"/>
  <c r="G63" i="1" l="1"/>
  <c r="H34" i="1"/>
  <c r="H33" i="1"/>
  <c r="H32" i="1"/>
  <c r="H31" i="1"/>
  <c r="I53" i="1"/>
  <c r="J53" i="1" s="1"/>
  <c r="I51" i="1"/>
  <c r="J51" i="1" s="1"/>
  <c r="I63" i="1"/>
  <c r="C63" i="5"/>
  <c r="E45" i="5"/>
  <c r="C45" i="5"/>
  <c r="G51" i="5" l="1"/>
  <c r="G52" i="5"/>
  <c r="G53" i="5"/>
  <c r="H45" i="1"/>
  <c r="G45" i="5"/>
  <c r="I52" i="5" l="1"/>
  <c r="J52" i="5" s="1"/>
  <c r="H31" i="5"/>
  <c r="I53" i="5"/>
  <c r="J53" i="5" s="1"/>
  <c r="I51" i="5"/>
  <c r="J51" i="5" s="1"/>
  <c r="H32" i="5"/>
  <c r="H34" i="5"/>
  <c r="H33" i="5"/>
  <c r="G63" i="5"/>
  <c r="H45" i="5" l="1"/>
  <c r="I63" i="5"/>
</calcChain>
</file>

<file path=xl/sharedStrings.xml><?xml version="1.0" encoding="utf-8"?>
<sst xmlns="http://schemas.openxmlformats.org/spreadsheetml/2006/main" count="174" uniqueCount="95">
  <si>
    <t>Document change record</t>
  </si>
  <si>
    <t>This spreadsheet contains</t>
  </si>
  <si>
    <t>Project number</t>
  </si>
  <si>
    <t>File name</t>
  </si>
  <si>
    <t>Version</t>
  </si>
  <si>
    <t>v1.0</t>
  </si>
  <si>
    <t>Date</t>
  </si>
  <si>
    <t xml:space="preserve">Prepared by </t>
  </si>
  <si>
    <t>Andrew Boulding</t>
  </si>
  <si>
    <t xml:space="preserve">Senior Analyst </t>
  </si>
  <si>
    <t>Email</t>
  </si>
  <si>
    <t>andrew.boulding@wrap.org.uk</t>
  </si>
  <si>
    <t>Prepared for</t>
  </si>
  <si>
    <t>Record of changes</t>
  </si>
  <si>
    <t>Changes made</t>
  </si>
  <si>
    <t>Your name</t>
  </si>
  <si>
    <t>Initial spreadsheet</t>
  </si>
  <si>
    <t>AB</t>
  </si>
  <si>
    <t>IFW125-GEN</t>
  </si>
  <si>
    <t>First draft business case cost calculator</t>
  </si>
  <si>
    <t>BUSINESS_CASE_CALC</t>
  </si>
  <si>
    <t>Commission for Environmental Cooperation (CEC)</t>
  </si>
  <si>
    <t>Restaurant</t>
  </si>
  <si>
    <t>Office</t>
  </si>
  <si>
    <t>Other</t>
  </si>
  <si>
    <t>Food category e.g. "All food" or specific items such as "Apples", "Carrots", "Peaches" etc.</t>
  </si>
  <si>
    <t>Carrots</t>
  </si>
  <si>
    <t>Pears</t>
  </si>
  <si>
    <t>Oranges</t>
  </si>
  <si>
    <t>Total</t>
  </si>
  <si>
    <t>Smart Fridge</t>
  </si>
  <si>
    <t>Employee Training</t>
  </si>
  <si>
    <t>Payback period (Years)</t>
  </si>
  <si>
    <t>KEY</t>
  </si>
  <si>
    <t>v2.0</t>
  </si>
  <si>
    <t>Added benchmarking tab and new table on interventions</t>
  </si>
  <si>
    <t>INTRODUCTION</t>
  </si>
  <si>
    <t>Section 2 - Food Loss and Waste</t>
  </si>
  <si>
    <t>It is important to remember that the benefits of FLW reduction are not purely economic. The social and environmental benefits of FLW reduction for example, should also be considered when developing a business case to reduce FLW within your operations.</t>
  </si>
  <si>
    <t>The Food Loss and Waste Business Case Cost Calculator is a simple tool which can be used to determine the cost of food loss and waste (FLW) within your organization, as well as the potential savings associated with interventions implemented to reduce FLW. The aim of the calculator is to help organizations develop a business case for the implementation of measures to reduce FLW within their organization. It was created by the Waste and Resources Action Programme (WRAP) and World Resources Institute (WRI) for the Commission for Environmental Cooperation (CEC).</t>
  </si>
  <si>
    <t>Section 1 - Organization</t>
  </si>
  <si>
    <t>1) Organization</t>
  </si>
  <si>
    <t>Organization name</t>
  </si>
  <si>
    <t>Organization type</t>
  </si>
  <si>
    <t>Estimated reduction in Food Loss and Waste, if known (%)</t>
  </si>
  <si>
    <t>Please complete gray cells</t>
  </si>
  <si>
    <t>Yellow cells are completed automatically</t>
  </si>
  <si>
    <t>Cost of FLW per day (in local currency)</t>
  </si>
  <si>
    <t>Proposed Solutions</t>
  </si>
  <si>
    <t>FOOD LOSS AND WASTE BUSINESS CASE COST CALCULATOR</t>
  </si>
  <si>
    <t>This section requires users to input information on FLW within their organization. Start by listing a particular food type (e.g. carrots, all food etc). Users then need to provide their best estimate for the amount of this food type waste per day in a selected unit and the estimated cost of this food type per unit. Only one unit should be used at a time. This can include both the edible portions of food as well as the associated inedible parts (such as pits, rinds and bones). Costs should include the cost associated with purchasing the ingredients, any cost of processing or cooking that had occurred before the food was discarded, and the cost of disposal for the food. The final column will convert all cost information supplied to US Dollars in order to inform calculations later in the tool.</t>
  </si>
  <si>
    <t>New Inventory Software</t>
  </si>
  <si>
    <t>Flour</t>
  </si>
  <si>
    <t>% of total FLW (in economic value)</t>
  </si>
  <si>
    <t>Cost of Solution</t>
  </si>
  <si>
    <t>% of FLW affected by this solution (in economic value)</t>
  </si>
  <si>
    <t>(enter organization name)</t>
  </si>
  <si>
    <t>Caterer/hotel</t>
  </si>
  <si>
    <t>Food producer</t>
  </si>
  <si>
    <t>Food distributor/wholesaler</t>
  </si>
  <si>
    <t>Food processor/manufacturer</t>
  </si>
  <si>
    <t>Hospital/long-term care home</t>
  </si>
  <si>
    <t>School/University</t>
  </si>
  <si>
    <t>This section requires the user to enter organizational information. Please enter the name of your organization and the organization type which most closely reflects your organization.</t>
  </si>
  <si>
    <r>
      <rPr>
        <b/>
        <sz val="20"/>
        <color theme="9" tint="-0.249977111117893"/>
        <rFont val="Calibri"/>
        <family val="2"/>
        <scheme val="minor"/>
      </rPr>
      <t xml:space="preserve">2) </t>
    </r>
    <r>
      <rPr>
        <b/>
        <sz val="20"/>
        <color theme="5" tint="-0.499984740745262"/>
        <rFont val="Calibri"/>
        <family val="2"/>
        <scheme val="minor"/>
      </rPr>
      <t>FOOD LOSS AND WASTE</t>
    </r>
    <r>
      <rPr>
        <b/>
        <sz val="20"/>
        <rFont val="Calibri"/>
        <family val="2"/>
        <scheme val="minor"/>
      </rPr>
      <t xml:space="preserve"> (highlight a column heading to learn more)</t>
    </r>
  </si>
  <si>
    <t>Local currency</t>
  </si>
  <si>
    <t>Estimated value per unit of food</t>
  </si>
  <si>
    <t>Unit of measurement</t>
  </si>
  <si>
    <t>Estimated amount lost or wasted per unit of time (per selected unit)</t>
  </si>
  <si>
    <t>kilograms</t>
  </si>
  <si>
    <t>pounds</t>
  </si>
  <si>
    <t>gallons</t>
  </si>
  <si>
    <t>liters</t>
  </si>
  <si>
    <t>mililiters</t>
  </si>
  <si>
    <t>Currency</t>
  </si>
  <si>
    <t>Canadian dollars</t>
  </si>
  <si>
    <t>Mexican pesos</t>
  </si>
  <si>
    <t>US dollars</t>
  </si>
  <si>
    <t>-</t>
  </si>
  <si>
    <t>Economic value of Food Loss and Waste reduced per year</t>
  </si>
  <si>
    <t>Food Loss and Waste reduced per year by mass/weight</t>
  </si>
  <si>
    <r>
      <rPr>
        <b/>
        <sz val="20"/>
        <color theme="9" tint="-0.249977111117893"/>
        <rFont val="Calibri"/>
        <family val="2"/>
        <scheme val="minor"/>
      </rPr>
      <t xml:space="preserve">3) </t>
    </r>
    <r>
      <rPr>
        <b/>
        <sz val="20"/>
        <color theme="5" tint="-0.499984740745262"/>
        <rFont val="Calibri"/>
        <family val="2"/>
        <scheme val="minor"/>
      </rPr>
      <t>PROPOSED SOLUTIONS TO REDUCE FLW AND RESULTS</t>
    </r>
    <r>
      <rPr>
        <b/>
        <sz val="20"/>
        <rFont val="Calibri"/>
        <family val="2"/>
        <scheme val="minor"/>
      </rPr>
      <t xml:space="preserve"> (highlight a column heading to learn more)</t>
    </r>
  </si>
  <si>
    <t>Section 3 - Proposed Solutions to Reduce FLW and Results</t>
  </si>
  <si>
    <t>This section requires users to input information on interventions they plan to implement to reduce FLW within their organization. The two elements to this section that the user is require to fill out are the expected total cost of the implementation and the expected reduction (%) in FLW that will occur as a result of the implementation. The remaining elements are calculated automatically. The results portion of the table collates all previous information supplied on FLW and potential interventions. It then automatically calculates the expected cost of FLW to the users organization with and without interventions implemented. This provides an indication of the economic benefits of FLW reduction.</t>
  </si>
  <si>
    <t xml:space="preserve"> </t>
  </si>
  <si>
    <t>The calculator is intended for use by any organization interested in measuring FLW or implementing measures to reduce FLW, across North America (Canada, Mexico and the United States). It can also be used by organizations which extend outside these geographically boundaries. The calculator does not require a good understanding of FLW within your organization and can utilize best estimates available. However, outputs from the tool are more reliable when robust and accurate FLW weights and cost estimates are used.</t>
  </si>
  <si>
    <r>
      <t xml:space="preserve">There are two calculators to choose from, depending on whether you are measuring solid or liquid FLW. There are also </t>
    </r>
    <r>
      <rPr>
        <u/>
        <sz val="11"/>
        <color theme="1"/>
        <rFont val="Calibri"/>
        <family val="2"/>
        <scheme val="minor"/>
      </rPr>
      <t>three</t>
    </r>
    <r>
      <rPr>
        <sz val="11"/>
        <color theme="1"/>
        <rFont val="Calibri"/>
        <family val="2"/>
        <scheme val="minor"/>
      </rPr>
      <t xml:space="preserve"> different sections to each calculator:</t>
    </r>
  </si>
  <si>
    <t>Milk</t>
  </si>
  <si>
    <t>Juice</t>
  </si>
  <si>
    <t>Bottled Water</t>
  </si>
  <si>
    <t>Salad dressing</t>
  </si>
  <si>
    <t>Estimated value of food (per selected unit)</t>
  </si>
  <si>
    <t>Estimated amount lost or wasted per day (per selected unit)</t>
  </si>
  <si>
    <t>For more tools and resources, visit:</t>
  </si>
  <si>
    <t>http://www.cec.org/flwm/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</si>
</sst>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409]* #,##0.00_ ;_-[$$-409]* \-#,##0.00\ ;_-[$$-409]* &quot;-&quot;??_ ;_-@_ "/>
  </numFmts>
  <fonts count="24" x14ac:knownFonts="1">
    <font>
      <sz val="11"/>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6"/>
      <color theme="9" tint="-0.249977111117893"/>
      <name val="Calibri"/>
      <family val="2"/>
      <scheme val="minor"/>
    </font>
    <font>
      <b/>
      <sz val="24"/>
      <color theme="9" tint="-0.249977111117893"/>
      <name val="Calibri"/>
      <family val="2"/>
      <scheme val="minor"/>
    </font>
    <font>
      <b/>
      <sz val="14"/>
      <name val="Calibri"/>
      <family val="2"/>
      <scheme val="minor"/>
    </font>
    <font>
      <b/>
      <sz val="12"/>
      <color theme="0"/>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20"/>
      <name val="Calibri"/>
      <family val="2"/>
      <scheme val="minor"/>
    </font>
    <font>
      <b/>
      <sz val="20"/>
      <color theme="9" tint="-0.249977111117893"/>
      <name val="Calibri"/>
      <family val="2"/>
      <scheme val="minor"/>
    </font>
    <font>
      <b/>
      <sz val="20"/>
      <color theme="5" tint="-0.499984740745262"/>
      <name val="Calibri"/>
      <family val="2"/>
      <scheme val="minor"/>
    </font>
    <font>
      <i/>
      <sz val="11"/>
      <color rgb="FFFF0000"/>
      <name val="Calibri"/>
      <family val="2"/>
      <scheme val="minor"/>
    </font>
    <font>
      <b/>
      <sz val="14"/>
      <color theme="0"/>
      <name val="Calibri"/>
      <family val="2"/>
      <scheme val="minor"/>
    </font>
    <font>
      <b/>
      <i/>
      <sz val="12"/>
      <color rgb="FFFF0000"/>
      <name val="Calibri"/>
      <family val="2"/>
      <scheme val="minor"/>
    </font>
    <font>
      <b/>
      <i/>
      <sz val="11"/>
      <color theme="1"/>
      <name val="Calibri"/>
      <family val="2"/>
      <scheme val="minor"/>
    </font>
    <font>
      <u/>
      <sz val="11"/>
      <color theme="1"/>
      <name val="Calibri"/>
      <family val="2"/>
      <scheme val="minor"/>
    </font>
    <font>
      <b/>
      <sz val="11"/>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bgColor indexed="64"/>
      </patternFill>
    </fill>
    <fill>
      <patternFill patternType="solid">
        <fgColor rgb="FFF2F2F2"/>
      </patternFill>
    </fill>
    <fill>
      <patternFill patternType="solid">
        <fgColor theme="7"/>
      </patternFill>
    </fill>
    <fill>
      <patternFill patternType="solid">
        <fgColor rgb="FFE7E6E6"/>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medium">
        <color theme="9"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rgb="FF7F7F7F"/>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thin">
        <color rgb="FF7F7F7F"/>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5" borderId="5" applyNumberFormat="0" applyAlignment="0" applyProtection="0"/>
    <xf numFmtId="0" fontId="11" fillId="6" borderId="0" applyNumberFormat="0" applyBorder="0" applyAlignment="0" applyProtection="0"/>
  </cellStyleXfs>
  <cellXfs count="115">
    <xf numFmtId="0" fontId="0" fillId="0" borderId="0" xfId="0"/>
    <xf numFmtId="0" fontId="0" fillId="2" borderId="0" xfId="0" applyFill="1"/>
    <xf numFmtId="0" fontId="4" fillId="2" borderId="0" xfId="0" applyFont="1" applyFill="1"/>
    <xf numFmtId="0" fontId="3" fillId="2" borderId="0" xfId="0" applyFont="1" applyFill="1"/>
    <xf numFmtId="0" fontId="4" fillId="2" borderId="0" xfId="0" applyFont="1" applyFill="1" applyAlignment="1">
      <alignment vertical="top"/>
    </xf>
    <xf numFmtId="0" fontId="3" fillId="2" borderId="0" xfId="0" applyFont="1" applyFill="1" applyAlignment="1">
      <alignment horizontal="left"/>
    </xf>
    <xf numFmtId="14" fontId="3" fillId="2" borderId="0" xfId="0" applyNumberFormat="1" applyFont="1" applyFill="1" applyAlignment="1">
      <alignment horizontal="left"/>
    </xf>
    <xf numFmtId="0" fontId="2" fillId="2" borderId="0" xfId="1" applyFill="1" applyBorder="1" applyAlignment="1" applyProtection="1"/>
    <xf numFmtId="14" fontId="4" fillId="2" borderId="1" xfId="0" applyNumberFormat="1" applyFont="1" applyFill="1" applyBorder="1" applyAlignment="1">
      <alignment horizontal="left"/>
    </xf>
    <xf numFmtId="0" fontId="3" fillId="2" borderId="1" xfId="0" applyFont="1" applyFill="1" applyBorder="1" applyAlignment="1">
      <alignment horizontal="center"/>
    </xf>
    <xf numFmtId="0" fontId="3" fillId="2" borderId="0" xfId="0" applyFont="1" applyFill="1" applyAlignment="1">
      <alignment wrapText="1"/>
    </xf>
    <xf numFmtId="0" fontId="3" fillId="2" borderId="1" xfId="0" applyFont="1" applyFill="1" applyBorder="1"/>
    <xf numFmtId="0" fontId="3" fillId="2" borderId="1" xfId="0" applyFont="1" applyFill="1" applyBorder="1" applyAlignment="1">
      <alignment wrapText="1"/>
    </xf>
    <xf numFmtId="0" fontId="3" fillId="2" borderId="1" xfId="0" applyFont="1" applyFill="1" applyBorder="1" applyAlignment="1">
      <alignment vertical="top" wrapText="1"/>
    </xf>
    <xf numFmtId="0" fontId="4" fillId="2" borderId="1" xfId="0" applyFont="1" applyFill="1" applyBorder="1" applyAlignment="1">
      <alignment horizontal="left"/>
    </xf>
    <xf numFmtId="0" fontId="3" fillId="2" borderId="2" xfId="0" applyFont="1" applyFill="1" applyBorder="1"/>
    <xf numFmtId="0" fontId="4" fillId="2" borderId="0" xfId="0" applyFont="1" applyFill="1" applyBorder="1"/>
    <xf numFmtId="0" fontId="5" fillId="2" borderId="0" xfId="0" applyFont="1" applyFill="1" applyBorder="1"/>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3" fillId="2" borderId="0" xfId="0" applyFont="1" applyFill="1" applyBorder="1"/>
    <xf numFmtId="0" fontId="0" fillId="0" borderId="0" xfId="0" applyFont="1"/>
    <xf numFmtId="0" fontId="7" fillId="2" borderId="0" xfId="0" applyFont="1" applyFill="1" applyBorder="1"/>
    <xf numFmtId="0" fontId="14" fillId="2" borderId="0" xfId="0" applyFont="1" applyFill="1" applyBorder="1"/>
    <xf numFmtId="0" fontId="13" fillId="2" borderId="0" xfId="0" applyFont="1" applyFill="1" applyBorder="1"/>
    <xf numFmtId="0" fontId="17" fillId="2" borderId="0" xfId="0" applyFont="1" applyFill="1" applyBorder="1"/>
    <xf numFmtId="164" fontId="17" fillId="2" borderId="0" xfId="4" applyNumberFormat="1" applyFont="1" applyFill="1" applyBorder="1" applyAlignment="1">
      <alignment horizontal="right"/>
    </xf>
    <xf numFmtId="9" fontId="10" fillId="2" borderId="0" xfId="4" applyNumberFormat="1" applyFill="1" applyBorder="1"/>
    <xf numFmtId="164" fontId="0" fillId="2" borderId="0" xfId="0" applyNumberFormat="1" applyFill="1"/>
    <xf numFmtId="0" fontId="16" fillId="2" borderId="0" xfId="0" applyFont="1" applyFill="1" applyBorder="1"/>
    <xf numFmtId="0" fontId="15" fillId="2" borderId="0" xfId="0" applyFont="1" applyFill="1" applyBorder="1"/>
    <xf numFmtId="0" fontId="0" fillId="2" borderId="0" xfId="0" applyFill="1" applyAlignment="1">
      <alignment horizontal="left" vertical="top" wrapText="1"/>
    </xf>
    <xf numFmtId="0" fontId="0" fillId="2" borderId="0" xfId="0" applyFill="1" applyAlignment="1">
      <alignment vertical="top" wrapText="1"/>
    </xf>
    <xf numFmtId="0" fontId="20" fillId="2" borderId="0" xfId="0" applyFont="1" applyFill="1"/>
    <xf numFmtId="0" fontId="13" fillId="2" borderId="0" xfId="0" applyFont="1" applyFill="1" applyAlignment="1">
      <alignment horizontal="left" vertical="top" wrapText="1"/>
    </xf>
    <xf numFmtId="0" fontId="1" fillId="2" borderId="0" xfId="0" applyFont="1" applyFill="1" applyBorder="1"/>
    <xf numFmtId="165" fontId="0" fillId="2" borderId="0" xfId="0" applyNumberFormat="1" applyFill="1" applyBorder="1"/>
    <xf numFmtId="0" fontId="0" fillId="2" borderId="0" xfId="0" applyFill="1" applyBorder="1"/>
    <xf numFmtId="0" fontId="18" fillId="2" borderId="0" xfId="0" applyFont="1" applyFill="1" applyBorder="1"/>
    <xf numFmtId="0" fontId="2" fillId="0" borderId="0" xfId="1"/>
    <xf numFmtId="0" fontId="23" fillId="2" borderId="0" xfId="0" applyFont="1" applyFill="1"/>
    <xf numFmtId="0" fontId="3" fillId="2" borderId="0" xfId="0" applyFont="1" applyFill="1" applyBorder="1" applyAlignment="1">
      <alignment horizontal="left" vertical="top" wrapText="1"/>
    </xf>
    <xf numFmtId="0" fontId="13" fillId="2" borderId="0" xfId="0" applyFont="1" applyFill="1" applyAlignment="1">
      <alignment horizontal="left" vertical="top" wrapText="1"/>
    </xf>
    <xf numFmtId="0" fontId="22" fillId="2" borderId="0" xfId="0" applyFont="1" applyFill="1" applyAlignment="1">
      <alignment horizontal="left" vertical="top" wrapText="1"/>
    </xf>
    <xf numFmtId="0" fontId="6" fillId="2" borderId="0" xfId="0" applyFont="1" applyFill="1" applyAlignment="1">
      <alignment horizontal="center"/>
    </xf>
    <xf numFmtId="0" fontId="0" fillId="2" borderId="0" xfId="0" applyFill="1" applyAlignment="1">
      <alignment horizontal="left" vertical="top" wrapText="1"/>
    </xf>
    <xf numFmtId="0" fontId="13" fillId="2" borderId="0" xfId="0" applyFont="1" applyFill="1" applyAlignment="1">
      <alignment horizontal="left" wrapText="1"/>
    </xf>
    <xf numFmtId="0" fontId="19" fillId="2" borderId="3" xfId="0" applyFont="1" applyFill="1" applyBorder="1" applyAlignment="1">
      <alignment horizontal="left"/>
    </xf>
    <xf numFmtId="0" fontId="19" fillId="2" borderId="15" xfId="0" applyFont="1" applyFill="1" applyBorder="1" applyAlignment="1">
      <alignment horizontal="left"/>
    </xf>
    <xf numFmtId="0" fontId="19" fillId="2" borderId="4" xfId="0" applyFont="1" applyFill="1" applyBorder="1" applyAlignment="1">
      <alignment horizontal="left"/>
    </xf>
    <xf numFmtId="0" fontId="19" fillId="2" borderId="1" xfId="0" applyFont="1" applyFill="1" applyBorder="1" applyAlignment="1">
      <alignment horizontal="left"/>
    </xf>
    <xf numFmtId="0" fontId="3" fillId="4" borderId="1" xfId="0" applyFont="1" applyFill="1" applyBorder="1" applyAlignment="1">
      <alignment horizontal="center"/>
    </xf>
    <xf numFmtId="0" fontId="3" fillId="8" borderId="1" xfId="0" applyFont="1" applyFill="1" applyBorder="1" applyAlignment="1">
      <alignment horizontal="center"/>
    </xf>
    <xf numFmtId="0" fontId="14" fillId="2" borderId="0" xfId="0" applyFont="1" applyFill="1" applyBorder="1" applyProtection="1">
      <protection locked="0"/>
    </xf>
    <xf numFmtId="0" fontId="3" fillId="2" borderId="0" xfId="0" applyFont="1" applyFill="1" applyProtection="1">
      <protection locked="0"/>
    </xf>
    <xf numFmtId="0" fontId="0" fillId="2" borderId="0" xfId="0" applyFill="1" applyProtection="1">
      <protection locked="0"/>
    </xf>
    <xf numFmtId="0" fontId="4" fillId="2" borderId="0" xfId="0" applyFont="1" applyFill="1" applyBorder="1" applyProtection="1">
      <protection locked="0"/>
    </xf>
    <xf numFmtId="0" fontId="18" fillId="3" borderId="1" xfId="0" applyFont="1" applyFill="1" applyBorder="1" applyAlignment="1" applyProtection="1">
      <alignment horizontal="left" vertical="center"/>
      <protection locked="0"/>
    </xf>
    <xf numFmtId="0" fontId="12" fillId="4" borderId="1" xfId="0" applyFont="1" applyFill="1" applyBorder="1" applyAlignment="1" applyProtection="1">
      <alignment horizontal="left"/>
      <protection locked="0"/>
    </xf>
    <xf numFmtId="0" fontId="18" fillId="3" borderId="3"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0" fontId="12" fillId="4" borderId="3" xfId="0" applyFont="1" applyFill="1" applyBorder="1" applyAlignment="1" applyProtection="1">
      <protection locked="0"/>
    </xf>
    <xf numFmtId="0" fontId="12" fillId="4" borderId="15" xfId="0" applyFont="1" applyFill="1" applyBorder="1" applyAlignment="1" applyProtection="1">
      <protection locked="0"/>
    </xf>
    <xf numFmtId="0" fontId="12" fillId="4" borderId="4" xfId="0" applyFont="1" applyFill="1" applyBorder="1" applyAlignment="1" applyProtection="1">
      <protection locked="0"/>
    </xf>
    <xf numFmtId="0" fontId="18" fillId="3" borderId="22"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3" borderId="25"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0" fontId="18" fillId="3" borderId="21" xfId="0" applyFont="1" applyFill="1" applyBorder="1" applyAlignment="1" applyProtection="1">
      <alignment horizontal="center" vertical="center" wrapText="1"/>
      <protection locked="0"/>
    </xf>
    <xf numFmtId="0" fontId="18" fillId="3" borderId="26" xfId="0" applyFont="1" applyFill="1" applyBorder="1" applyAlignment="1" applyProtection="1">
      <alignment horizontal="center" vertical="center" wrapText="1"/>
      <protection locked="0"/>
    </xf>
    <xf numFmtId="0" fontId="13" fillId="4" borderId="12" xfId="0" applyFont="1" applyFill="1" applyBorder="1" applyProtection="1">
      <protection locked="0"/>
    </xf>
    <xf numFmtId="164" fontId="13" fillId="4" borderId="1" xfId="2" applyFont="1" applyFill="1" applyBorder="1" applyProtection="1">
      <protection locked="0"/>
    </xf>
    <xf numFmtId="164" fontId="13" fillId="8" borderId="3" xfId="2" applyFont="1" applyFill="1" applyBorder="1" applyProtection="1">
      <protection locked="0"/>
    </xf>
    <xf numFmtId="164" fontId="13" fillId="4" borderId="3" xfId="2" applyFont="1" applyFill="1" applyBorder="1" applyAlignment="1" applyProtection="1">
      <alignment horizontal="right"/>
      <protection locked="0"/>
    </xf>
    <xf numFmtId="39" fontId="3" fillId="8" borderId="13" xfId="5" applyNumberFormat="1" applyFont="1" applyFill="1" applyBorder="1" applyProtection="1">
      <protection locked="0"/>
    </xf>
    <xf numFmtId="10" fontId="3" fillId="8" borderId="13" xfId="5" applyNumberFormat="1" applyFont="1" applyFill="1" applyBorder="1" applyProtection="1">
      <protection locked="0"/>
    </xf>
    <xf numFmtId="0" fontId="13" fillId="4" borderId="14" xfId="0" applyFont="1" applyFill="1" applyBorder="1" applyProtection="1">
      <protection locked="0"/>
    </xf>
    <xf numFmtId="164" fontId="13" fillId="4" borderId="7" xfId="2" applyFont="1" applyFill="1" applyBorder="1" applyProtection="1">
      <protection locked="0"/>
    </xf>
    <xf numFmtId="164" fontId="13" fillId="4" borderId="16" xfId="2" applyFont="1" applyFill="1" applyBorder="1" applyAlignment="1" applyProtection="1">
      <alignment horizontal="right"/>
      <protection locked="0"/>
    </xf>
    <xf numFmtId="0" fontId="10" fillId="5" borderId="8" xfId="4" applyBorder="1" applyProtection="1">
      <protection locked="0"/>
    </xf>
    <xf numFmtId="164" fontId="10" fillId="5" borderId="9" xfId="2" applyFont="1" applyFill="1" applyBorder="1" applyProtection="1">
      <protection locked="0"/>
    </xf>
    <xf numFmtId="164" fontId="10" fillId="5" borderId="17" xfId="2" applyFont="1" applyFill="1" applyBorder="1" applyProtection="1">
      <protection locked="0"/>
    </xf>
    <xf numFmtId="164" fontId="10" fillId="5" borderId="17" xfId="2" applyFont="1" applyFill="1" applyBorder="1" applyAlignment="1" applyProtection="1">
      <alignment horizontal="right"/>
      <protection locked="0"/>
    </xf>
    <xf numFmtId="39" fontId="10" fillId="5" borderId="10" xfId="4" applyNumberFormat="1" applyBorder="1" applyProtection="1">
      <protection locked="0"/>
    </xf>
    <xf numFmtId="10" fontId="10" fillId="5" borderId="10" xfId="4" applyNumberFormat="1" applyBorder="1" applyProtection="1">
      <protection locked="0"/>
    </xf>
    <xf numFmtId="0" fontId="8" fillId="3" borderId="11"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wrapText="1"/>
      <protection locked="0"/>
    </xf>
    <xf numFmtId="0" fontId="8" fillId="3" borderId="24"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10" fontId="3" fillId="7" borderId="1" xfId="5" applyNumberFormat="1" applyFont="1" applyFill="1" applyBorder="1" applyAlignment="1" applyProtection="1">
      <alignment horizontal="right"/>
      <protection locked="0"/>
    </xf>
    <xf numFmtId="9" fontId="13" fillId="4" borderId="1" xfId="3" applyFont="1" applyFill="1" applyBorder="1" applyProtection="1">
      <protection locked="0"/>
    </xf>
    <xf numFmtId="164" fontId="3" fillId="8" borderId="13" xfId="5" applyNumberFormat="1" applyFont="1" applyFill="1" applyBorder="1" applyProtection="1">
      <protection locked="0"/>
    </xf>
    <xf numFmtId="164" fontId="13" fillId="7" borderId="3" xfId="2" applyFont="1" applyFill="1" applyBorder="1" applyAlignment="1" applyProtection="1">
      <alignment horizontal="right"/>
      <protection locked="0"/>
    </xf>
    <xf numFmtId="9" fontId="13" fillId="4" borderId="7" xfId="3" applyFont="1" applyFill="1" applyBorder="1" applyProtection="1">
      <protection locked="0"/>
    </xf>
    <xf numFmtId="164" fontId="10" fillId="5" borderId="30" xfId="4" applyNumberFormat="1" applyBorder="1" applyAlignment="1" applyProtection="1">
      <alignment horizontal="right"/>
      <protection locked="0"/>
    </xf>
    <xf numFmtId="164" fontId="10" fillId="5" borderId="29" xfId="4" applyNumberFormat="1" applyBorder="1" applyAlignment="1" applyProtection="1">
      <alignment horizontal="right"/>
      <protection locked="0"/>
    </xf>
    <xf numFmtId="165" fontId="10" fillId="5" borderId="28" xfId="4" applyNumberFormat="1" applyBorder="1" applyProtection="1">
      <protection locked="0"/>
    </xf>
    <xf numFmtId="9" fontId="10" fillId="5" borderId="9" xfId="4" applyNumberFormat="1" applyBorder="1" applyProtection="1">
      <protection locked="0"/>
    </xf>
    <xf numFmtId="164" fontId="10" fillId="5" borderId="10" xfId="4" applyNumberFormat="1" applyBorder="1" applyProtection="1">
      <protection locked="0"/>
    </xf>
    <xf numFmtId="2" fontId="10" fillId="5" borderId="6" xfId="4" applyNumberFormat="1" applyBorder="1" applyProtection="1">
      <protection locked="0"/>
    </xf>
    <xf numFmtId="0" fontId="13" fillId="2" borderId="0" xfId="0" applyFont="1" applyFill="1" applyBorder="1" applyProtection="1">
      <protection locked="0"/>
    </xf>
    <xf numFmtId="164" fontId="17" fillId="2" borderId="0" xfId="4" applyNumberFormat="1" applyFont="1" applyFill="1" applyBorder="1" applyAlignment="1" applyProtection="1">
      <alignment horizontal="right"/>
      <protection locked="0"/>
    </xf>
    <xf numFmtId="9" fontId="10" fillId="2" borderId="0" xfId="4" applyNumberFormat="1" applyFill="1" applyBorder="1" applyProtection="1">
      <protection locked="0"/>
    </xf>
    <xf numFmtId="0" fontId="17" fillId="2" borderId="0" xfId="0" applyFont="1" applyFill="1" applyBorder="1" applyProtection="1">
      <protection locked="0"/>
    </xf>
    <xf numFmtId="0" fontId="15" fillId="2" borderId="0" xfId="0" applyFont="1" applyFill="1" applyBorder="1" applyProtection="1">
      <protection locked="0"/>
    </xf>
    <xf numFmtId="0" fontId="0" fillId="2" borderId="0" xfId="0" applyFill="1" applyBorder="1" applyProtection="1">
      <protection locked="0"/>
    </xf>
  </cellXfs>
  <cellStyles count="6">
    <cellStyle name="Accent4" xfId="5" builtinId="41"/>
    <cellStyle name="Calculation" xfId="4" builtinId="22"/>
    <cellStyle name="Comma" xfId="2" builtinId="3"/>
    <cellStyle name="Hyperlink" xfId="1" builtinId="8"/>
    <cellStyle name="Normal" xfId="0" builtinId="0"/>
    <cellStyle name="Percent" xfId="3" builtinId="5"/>
  </cellStyles>
  <dxfs count="3">
    <dxf>
      <font>
        <color rgb="FFFF0000"/>
      </font>
    </dxf>
    <dxf>
      <font>
        <color rgb="FFFF0000"/>
      </font>
    </dxf>
    <dxf>
      <font>
        <color rgb="FFFF0000"/>
      </font>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
            </a:r>
            <a:r>
              <a:rPr lang="en-US" baseline="0"/>
              <a:t> of Total FLW (in economic value)</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'CALCULATOR - Weight or Mass'!$H$31:$H$34</c:f>
              <c:strCache>
                <c:ptCount val="4"/>
                <c:pt idx="0">
                  <c:v>8.51%</c:v>
                </c:pt>
                <c:pt idx="1">
                  <c:v>19.15%</c:v>
                </c:pt>
                <c:pt idx="2">
                  <c:v>8.51%</c:v>
                </c:pt>
                <c:pt idx="3">
                  <c:v>63.83%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E6-4E6B-B348-628D566758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E6-4E6B-B348-628D566758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E6-4E6B-B348-628D566758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E6-4E6B-B348-628D566758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'CALCULATOR - Weight or Mass'!$B$31:$B$34</c15:sqref>
                  </c15:fullRef>
                </c:ext>
              </c:extLst>
              <c:f>'CALCULATOR - Weight or Mass'!$B$31:$B$34</c:f>
              <c:strCache>
                <c:ptCount val="4"/>
                <c:pt idx="0">
                  <c:v>Carrots</c:v>
                </c:pt>
                <c:pt idx="1">
                  <c:v>Pears</c:v>
                </c:pt>
                <c:pt idx="2">
                  <c:v>Oranges</c:v>
                </c:pt>
                <c:pt idx="3">
                  <c:v>Flour</c:v>
                </c:pt>
              </c:strCache>
            </c:strRef>
          </c:cat>
          <c:val>
            <c:numRef>
              <c:extLst>
                <c:ext xmlns:c15="http://schemas.microsoft.com/office/drawing/2012/chart" uri="{02D57815-91ED-43cb-92C2-25804820EDAC}">
                  <c15:fullRef>
                    <c15:sqref>'CALCULATOR - Weight or Mass'!$H$31:$H$44</c15:sqref>
                  </c15:fullRef>
                </c:ext>
              </c:extLst>
              <c:f>'CALCULATOR - Weight or Mass'!$H$31:$H$34</c:f>
              <c:numCache>
                <c:formatCode>0.00%</c:formatCode>
                <c:ptCount val="4"/>
                <c:pt idx="0">
                  <c:v>8.5106382978723402E-2</c:v>
                </c:pt>
                <c:pt idx="1">
                  <c:v>0.19148936170212766</c:v>
                </c:pt>
                <c:pt idx="2">
                  <c:v>8.5106382978723402E-2</c:v>
                </c:pt>
                <c:pt idx="3">
                  <c:v>0.63829787234042556</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78B0-4AD1-96FC-C59841F2ADB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'CALCULATOR - Volume'!$H$29:$H$30</c:f>
              <c:strCache>
                <c:ptCount val="2"/>
                <c:pt idx="0">
                  <c:v>% of total FLW (in economic value)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01-4F3F-9913-CEC07E9E73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01-4F3F-9913-CEC07E9E73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01-4F3F-9913-CEC07E9E73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01-4F3F-9913-CEC07E9E73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'CALCULATOR - Volume'!$B$31:$B$34</c:f>
              <c:strCache>
                <c:ptCount val="4"/>
                <c:pt idx="0">
                  <c:v>Milk</c:v>
                </c:pt>
                <c:pt idx="1">
                  <c:v>Juice</c:v>
                </c:pt>
                <c:pt idx="2">
                  <c:v>Bottled Water</c:v>
                </c:pt>
                <c:pt idx="3">
                  <c:v>Salad dressing</c:v>
                </c:pt>
              </c:strCache>
            </c:strRef>
          </c:cat>
          <c:val>
            <c:numRef>
              <c:f>'CALCULATOR - Volume'!$H$31:$H$34</c:f>
              <c:numCache>
                <c:formatCode>0.00%</c:formatCode>
                <c:ptCount val="4"/>
                <c:pt idx="0">
                  <c:v>0.33333333333333331</c:v>
                </c:pt>
                <c:pt idx="1">
                  <c:v>0.25</c:v>
                </c:pt>
                <c:pt idx="2">
                  <c:v>0.16666666666666666</c:v>
                </c:pt>
                <c:pt idx="3">
                  <c:v>0.25</c:v>
                </c:pt>
              </c:numCache>
            </c:numRef>
          </c:val>
          <c:extLst>
            <c:ext xmlns:c16="http://schemas.microsoft.com/office/drawing/2014/chart" uri="{C3380CC4-5D6E-409C-BE32-E72D297353CC}">
              <c16:uniqueId val="{00000000-B31C-45CE-9E83-135A995E4C9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1.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chart" Target="../charts/chart2.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114300</xdr:rowOff>
    </xdr:to>
    <xdr:sp macro="" textlink="">
      <xdr:nvSpPr>
        <xdr:cNvPr id="2" name="imgpreview" descr="https://hub.wrap.org.uk/document/image?i=2535973&amp;v=1">
          <a:extLst>
            <a:ext uri="{FF2B5EF4-FFF2-40B4-BE49-F238E27FC236}">
              <a16:creationId xmlns:a16="http://schemas.microsoft.com/office/drawing/2014/main" id="{3DE6B06A-D0E5-4804-A679-A7C423BF060E}"/>
            </a:ext>
          </a:extLst>
        </xdr:cNvPr>
        <xdr:cNvSpPr>
          <a:spLocks noChangeAspect="1" noChangeArrowheads="1"/>
        </xdr:cNvSpPr>
      </xdr:nvSpPr>
      <xdr:spPr bwMode="auto">
        <a:xfrm>
          <a:off x="1019175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142874</xdr:colOff>
      <xdr:row>1</xdr:row>
      <xdr:rowOff>76200</xdr:rowOff>
    </xdr:from>
    <xdr:to>
      <xdr:col>1</xdr:col>
      <xdr:colOff>1809749</xdr:colOff>
      <xdr:row>10</xdr:row>
      <xdr:rowOff>0</xdr:rowOff>
    </xdr:to>
    <xdr:pic>
      <xdr:nvPicPr>
        <xdr:cNvPr id="5" name="Picture 4" descr="Commission for Environmental Cooperation - Home | Facebook">
          <a:extLst>
            <a:ext uri="{FF2B5EF4-FFF2-40B4-BE49-F238E27FC236}">
              <a16:creationId xmlns:a16="http://schemas.microsoft.com/office/drawing/2014/main" id="{83B2911A-DE81-4C42-BB22-5B4443F663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110" t="13333" r="11111" b="10222"/>
        <a:stretch/>
      </xdr:blipFill>
      <xdr:spPr bwMode="auto">
        <a:xfrm>
          <a:off x="752474" y="266700"/>
          <a:ext cx="166687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2</xdr:row>
      <xdr:rowOff>123825</xdr:rowOff>
    </xdr:from>
    <xdr:to>
      <xdr:col>2</xdr:col>
      <xdr:colOff>3514725</xdr:colOff>
      <xdr:row>8</xdr:row>
      <xdr:rowOff>171450</xdr:rowOff>
    </xdr:to>
    <xdr:pic>
      <xdr:nvPicPr>
        <xdr:cNvPr id="6" name="Picture 5" descr="World Resources Institute - Wikipedia">
          <a:extLst>
            <a:ext uri="{FF2B5EF4-FFF2-40B4-BE49-F238E27FC236}">
              <a16:creationId xmlns:a16="http://schemas.microsoft.com/office/drawing/2014/main" id="{1288129A-1DB6-40D4-AE51-1C3A91C7E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504825"/>
          <a:ext cx="34290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3952875</xdr:colOff>
      <xdr:row>3</xdr:row>
      <xdr:rowOff>142875</xdr:rowOff>
    </xdr:from>
    <xdr:to>
      <xdr:col>4</xdr:col>
      <xdr:colOff>923924</xdr:colOff>
      <xdr:row>9</xdr:row>
      <xdr:rowOff>36232</xdr:rowOff>
    </xdr:to>
    <xdr:pic>
      <xdr:nvPicPr>
        <xdr:cNvPr id="7" name="Picture 6">
          <a:extLst>
            <a:ext uri="{FF2B5EF4-FFF2-40B4-BE49-F238E27FC236}">
              <a16:creationId xmlns:a16="http://schemas.microsoft.com/office/drawing/2014/main" id="{BBA9E94C-1F54-47E7-93E1-941EF205E8E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6772275" y="714375"/>
          <a:ext cx="2657474" cy="103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6</xdr:col>
      <xdr:colOff>304800</xdr:colOff>
      <xdr:row>14</xdr:row>
      <xdr:rowOff>66675</xdr:rowOff>
    </xdr:to>
    <xdr:sp macro="" textlink="">
      <xdr:nvSpPr>
        <xdr:cNvPr id="3" name="imgpreview" descr="https://hub.wrap.org.uk/document/image?i=2535973&amp;v=1">
          <a:extLst>
            <a:ext uri="{FF2B5EF4-FFF2-40B4-BE49-F238E27FC236}">
              <a16:creationId xmlns:a16="http://schemas.microsoft.com/office/drawing/2014/main" id="{C988264E-493C-471E-AFD9-B7C973B4FE9E}"/>
            </a:ext>
          </a:extLst>
        </xdr:cNvPr>
        <xdr:cNvSpPr>
          <a:spLocks noChangeAspect="1" noChangeArrowheads="1"/>
        </xdr:cNvSpPr>
      </xdr:nvSpPr>
      <xdr:spPr bwMode="auto">
        <a:xfrm>
          <a:off x="988695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524781</xdr:colOff>
      <xdr:row>3</xdr:row>
      <xdr:rowOff>4083</xdr:rowOff>
    </xdr:from>
    <xdr:to>
      <xdr:col>10</xdr:col>
      <xdr:colOff>117928</xdr:colOff>
      <xdr:row>8</xdr:row>
      <xdr:rowOff>40</xdr:rowOff>
    </xdr:to>
    <xdr:pic>
      <xdr:nvPicPr>
        <xdr:cNvPr id="5" name="Picture 4" descr="World Resources Institute - Wikipedia">
          <a:extLst>
            <a:ext uri="{FF2B5EF4-FFF2-40B4-BE49-F238E27FC236}">
              <a16:creationId xmlns:a16="http://schemas.microsoft.com/office/drawing/2014/main" id="{5F3881FF-15F4-460D-B55E-08B74BCF3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7281" y="575583"/>
          <a:ext cx="3085647" cy="94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279854</xdr:colOff>
      <xdr:row>3</xdr:row>
      <xdr:rowOff>156482</xdr:rowOff>
    </xdr:from>
    <xdr:to>
      <xdr:col>15</xdr:col>
      <xdr:colOff>90285</xdr:colOff>
      <xdr:row>8</xdr:row>
      <xdr:rowOff>99785</xdr:rowOff>
    </xdr:to>
    <xdr:pic>
      <xdr:nvPicPr>
        <xdr:cNvPr id="6" name="Picture 5">
          <a:extLst>
            <a:ext uri="{FF2B5EF4-FFF2-40B4-BE49-F238E27FC236}">
              <a16:creationId xmlns:a16="http://schemas.microsoft.com/office/drawing/2014/main" id="{DE8B86D8-50B5-4743-BD67-5E43B08FD36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509" b="15294"/>
        <a:stretch/>
      </xdr:blipFill>
      <xdr:spPr bwMode="auto">
        <a:xfrm>
          <a:off x="7963354" y="727982"/>
          <a:ext cx="2604431" cy="89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680357</xdr:colOff>
      <xdr:row>2</xdr:row>
      <xdr:rowOff>90715</xdr:rowOff>
    </xdr:from>
    <xdr:to>
      <xdr:col>3</xdr:col>
      <xdr:colOff>634260</xdr:colOff>
      <xdr:row>8</xdr:row>
      <xdr:rowOff>172358</xdr:rowOff>
    </xdr:to>
    <xdr:pic>
      <xdr:nvPicPr>
        <xdr:cNvPr id="8" name="Picture 7">
          <a:extLst>
            <a:ext uri="{FF2B5EF4-FFF2-40B4-BE49-F238E27FC236}">
              <a16:creationId xmlns:a16="http://schemas.microsoft.com/office/drawing/2014/main" id="{0C0DF56A-AF8F-9FF2-493C-6B322F2EA7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0357" y="471715"/>
          <a:ext cx="2049403" cy="1224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5" name="imgpreview" descr="https://hub.wrap.org.uk/document/image?i=2535973&amp;v=1">
          <a:extLst>
            <a:ext uri="{FF2B5EF4-FFF2-40B4-BE49-F238E27FC236}">
              <a16:creationId xmlns:a16="http://schemas.microsoft.com/office/drawing/2014/main" id="{319C8801-0B2E-4618-A005-57D731DFF464}"/>
            </a:ext>
          </a:extLst>
        </xdr:cNvPr>
        <xdr:cNvSpPr>
          <a:spLocks noChangeAspect="1" noChangeArrowheads="1"/>
        </xdr:cNvSpPr>
      </xdr:nvSpPr>
      <xdr:spPr bwMode="auto">
        <a:xfrm>
          <a:off x="10191750" y="313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497417</xdr:colOff>
      <xdr:row>29</xdr:row>
      <xdr:rowOff>152400</xdr:rowOff>
    </xdr:from>
    <xdr:to>
      <xdr:col>12</xdr:col>
      <xdr:colOff>560917</xdr:colOff>
      <xdr:row>44</xdr:row>
      <xdr:rowOff>95250</xdr:rowOff>
    </xdr:to>
    <xdr:graphicFrame macro="">
      <xdr:nvGraphicFramePr>
        <xdr:cNvPr id="3" name="Chart 2">
          <a:extLst>
            <a:ext uri="{FF2B5EF4-FFF2-40B4-BE49-F238E27FC236}">
              <a16:creationId xmlns:a16="http://schemas.microsoft.com/office/drawing/2014/main" id="{FDDE31A4-DC47-4C3C-B64A-6D5EBD7BF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3</xdr:row>
      <xdr:rowOff>33312</xdr:rowOff>
    </xdr:from>
    <xdr:to>
      <xdr:col>5</xdr:col>
      <xdr:colOff>637015</xdr:colOff>
      <xdr:row>7</xdr:row>
      <xdr:rowOff>183927</xdr:rowOff>
    </xdr:to>
    <xdr:pic>
      <xdr:nvPicPr>
        <xdr:cNvPr id="12" name="Picture 11" descr="World Resources Institute - Wikipedia">
          <a:extLst>
            <a:ext uri="{FF2B5EF4-FFF2-40B4-BE49-F238E27FC236}">
              <a16:creationId xmlns:a16="http://schemas.microsoft.com/office/drawing/2014/main" id="{476123C4-F8DF-194B-806A-4AA675130D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36479" y="625979"/>
          <a:ext cx="3085647" cy="94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3</xdr:row>
      <xdr:rowOff>185711</xdr:rowOff>
    </xdr:from>
    <xdr:to>
      <xdr:col>9</xdr:col>
      <xdr:colOff>23762</xdr:colOff>
      <xdr:row>8</xdr:row>
      <xdr:rowOff>93737</xdr:rowOff>
    </xdr:to>
    <xdr:pic>
      <xdr:nvPicPr>
        <xdr:cNvPr id="13" name="Picture 12">
          <a:extLst>
            <a:ext uri="{FF2B5EF4-FFF2-40B4-BE49-F238E27FC236}">
              <a16:creationId xmlns:a16="http://schemas.microsoft.com/office/drawing/2014/main" id="{2500C07C-1998-6E4C-AE1A-3DB918D091EE}"/>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3985775" y="778378"/>
          <a:ext cx="2604431" cy="89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127000</xdr:rowOff>
    </xdr:from>
    <xdr:to>
      <xdr:col>1</xdr:col>
      <xdr:colOff>2049403</xdr:colOff>
      <xdr:row>8</xdr:row>
      <xdr:rowOff>166310</xdr:rowOff>
    </xdr:to>
    <xdr:pic>
      <xdr:nvPicPr>
        <xdr:cNvPr id="14" name="Picture 13">
          <a:extLst>
            <a:ext uri="{FF2B5EF4-FFF2-40B4-BE49-F238E27FC236}">
              <a16:creationId xmlns:a16="http://schemas.microsoft.com/office/drawing/2014/main" id="{ACEE4B52-1F1A-FC41-9773-8C3F982261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5556" y="522111"/>
          <a:ext cx="2049403" cy="1224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9</xdr:col>
      <xdr:colOff>304800</xdr:colOff>
      <xdr:row>12</xdr:row>
      <xdr:rowOff>304800</xdr:rowOff>
    </xdr:to>
    <xdr:sp macro="" textlink="">
      <xdr:nvSpPr>
        <xdr:cNvPr id="3" name="imgpreview" descr="https://hub.wrap.org.uk/document/image?i=2535973&amp;v=1">
          <a:extLst>
            <a:ext uri="{FF2B5EF4-FFF2-40B4-BE49-F238E27FC236}">
              <a16:creationId xmlns:a16="http://schemas.microsoft.com/office/drawing/2014/main" id="{D56121BE-DE3D-46EC-9454-23A6CCF20144}"/>
            </a:ext>
          </a:extLst>
        </xdr:cNvPr>
        <xdr:cNvSpPr>
          <a:spLocks noChangeAspect="1" noChangeArrowheads="1"/>
        </xdr:cNvSpPr>
      </xdr:nvSpPr>
      <xdr:spPr bwMode="auto">
        <a:xfrm>
          <a:off x="14478000" y="229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656167</xdr:colOff>
      <xdr:row>28</xdr:row>
      <xdr:rowOff>131234</xdr:rowOff>
    </xdr:from>
    <xdr:to>
      <xdr:col>12</xdr:col>
      <xdr:colOff>21167</xdr:colOff>
      <xdr:row>37</xdr:row>
      <xdr:rowOff>165101</xdr:rowOff>
    </xdr:to>
    <xdr:graphicFrame macro="">
      <xdr:nvGraphicFramePr>
        <xdr:cNvPr id="8" name="Chart 7">
          <a:extLst>
            <a:ext uri="{FF2B5EF4-FFF2-40B4-BE49-F238E27FC236}">
              <a16:creationId xmlns:a16="http://schemas.microsoft.com/office/drawing/2014/main" id="{741BC885-2B29-404B-A80E-6461A346C5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1530701</xdr:colOff>
      <xdr:row>2</xdr:row>
      <xdr:rowOff>160313</xdr:rowOff>
    </xdr:from>
    <xdr:to>
      <xdr:col>5</xdr:col>
      <xdr:colOff>637015</xdr:colOff>
      <xdr:row>7</xdr:row>
      <xdr:rowOff>120992</xdr:rowOff>
    </xdr:to>
    <xdr:pic>
      <xdr:nvPicPr>
        <xdr:cNvPr id="9" name="Picture 8" descr="World Resources Institute - Wikipedia">
          <a:extLst>
            <a:ext uri="{FF2B5EF4-FFF2-40B4-BE49-F238E27FC236}">
              <a16:creationId xmlns:a16="http://schemas.microsoft.com/office/drawing/2014/main" id="{7BDBFAE1-B645-594A-A802-F7E23E1B2A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36479" y="555424"/>
          <a:ext cx="3085647" cy="94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523775</xdr:colOff>
      <xdr:row>3</xdr:row>
      <xdr:rowOff>115156</xdr:rowOff>
    </xdr:from>
    <xdr:to>
      <xdr:col>9</xdr:col>
      <xdr:colOff>23762</xdr:colOff>
      <xdr:row>8</xdr:row>
      <xdr:rowOff>23182</xdr:rowOff>
    </xdr:to>
    <xdr:pic>
      <xdr:nvPicPr>
        <xdr:cNvPr id="10" name="Picture 9">
          <a:extLst>
            <a:ext uri="{FF2B5EF4-FFF2-40B4-BE49-F238E27FC236}">
              <a16:creationId xmlns:a16="http://schemas.microsoft.com/office/drawing/2014/main" id="{872553BE-9862-C741-934E-6F795DCEEC4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4509" b="15294"/>
        <a:stretch/>
      </xdr:blipFill>
      <xdr:spPr bwMode="auto">
        <a:xfrm>
          <a:off x="13985775" y="707823"/>
          <a:ext cx="2604431" cy="89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56445</xdr:rowOff>
    </xdr:from>
    <xdr:to>
      <xdr:col>1</xdr:col>
      <xdr:colOff>2049403</xdr:colOff>
      <xdr:row>8</xdr:row>
      <xdr:rowOff>95755</xdr:rowOff>
    </xdr:to>
    <xdr:pic>
      <xdr:nvPicPr>
        <xdr:cNvPr id="11" name="Picture 10">
          <a:extLst>
            <a:ext uri="{FF2B5EF4-FFF2-40B4-BE49-F238E27FC236}">
              <a16:creationId xmlns:a16="http://schemas.microsoft.com/office/drawing/2014/main" id="{86CB7391-A7B4-9340-B8B3-5910684509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5556" y="451556"/>
          <a:ext cx="2049403" cy="12246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ndrew.boulding@wrap.org.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cec.org/flw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6B04-C0BC-4B51-80B8-863A42EBA673}">
  <dimension ref="B11:H51"/>
  <sheetViews>
    <sheetView zoomScale="80" zoomScaleNormal="80" workbookViewId="0">
      <selection activeCell="B33" sqref="B33"/>
    </sheetView>
  </sheetViews>
  <sheetFormatPr defaultColWidth="9.109375" defaultRowHeight="14.4" x14ac:dyDescent="0.3"/>
  <cols>
    <col min="1" max="1" width="9.109375" style="1"/>
    <col min="2" max="2" width="33.109375" style="1" bestFit="1" customWidth="1"/>
    <col min="3" max="3" width="59.77734375" style="1" bestFit="1" customWidth="1"/>
    <col min="4" max="4" width="25.44140625" style="1" customWidth="1"/>
    <col min="5" max="5" width="16.109375" style="1" customWidth="1"/>
    <col min="6" max="16384" width="9.109375" style="1"/>
  </cols>
  <sheetData>
    <row r="11" spans="2:8" ht="15" thickBot="1" x14ac:dyDescent="0.35">
      <c r="B11" s="15"/>
      <c r="C11" s="15"/>
      <c r="D11" s="15"/>
      <c r="E11" s="15"/>
      <c r="H11"/>
    </row>
    <row r="12" spans="2:8" x14ac:dyDescent="0.3">
      <c r="B12" s="16"/>
      <c r="C12" s="3"/>
      <c r="D12" s="3"/>
      <c r="E12" s="3"/>
    </row>
    <row r="13" spans="2:8" ht="21" x14ac:dyDescent="0.4">
      <c r="B13" s="17" t="s">
        <v>0</v>
      </c>
      <c r="C13" s="3"/>
      <c r="D13" s="3"/>
      <c r="E13" s="3"/>
    </row>
    <row r="14" spans="2:8" x14ac:dyDescent="0.3">
      <c r="B14" s="2"/>
      <c r="C14" s="3"/>
      <c r="D14" s="3"/>
      <c r="E14" s="3"/>
    </row>
    <row r="15" spans="2:8" x14ac:dyDescent="0.3">
      <c r="B15" s="4" t="s">
        <v>1</v>
      </c>
      <c r="C15" s="41" t="s">
        <v>19</v>
      </c>
      <c r="D15" s="41"/>
      <c r="E15" s="41"/>
      <c r="F15"/>
    </row>
    <row r="16" spans="2:8" x14ac:dyDescent="0.3">
      <c r="B16" s="2"/>
      <c r="C16" s="3"/>
      <c r="D16" s="20"/>
      <c r="E16" s="3"/>
    </row>
    <row r="17" spans="2:7" x14ac:dyDescent="0.3">
      <c r="B17" s="2" t="s">
        <v>2</v>
      </c>
      <c r="C17" s="5" t="s">
        <v>18</v>
      </c>
      <c r="D17" s="3"/>
      <c r="E17" s="3"/>
      <c r="G17"/>
    </row>
    <row r="18" spans="2:7" x14ac:dyDescent="0.3">
      <c r="B18" s="2" t="s">
        <v>3</v>
      </c>
      <c r="C18" s="3" t="s">
        <v>20</v>
      </c>
      <c r="D18" s="3"/>
      <c r="E18" s="3"/>
    </row>
    <row r="19" spans="2:7" x14ac:dyDescent="0.3">
      <c r="B19" s="2" t="s">
        <v>4</v>
      </c>
      <c r="C19" s="3" t="s">
        <v>5</v>
      </c>
      <c r="D19" s="3"/>
      <c r="E19" s="3"/>
    </row>
    <row r="20" spans="2:7" x14ac:dyDescent="0.3">
      <c r="B20" s="2" t="s">
        <v>6</v>
      </c>
      <c r="C20" s="6">
        <v>44103</v>
      </c>
      <c r="D20" s="3"/>
      <c r="E20" s="3"/>
    </row>
    <row r="21" spans="2:7" x14ac:dyDescent="0.3">
      <c r="B21" s="2"/>
      <c r="C21" s="3"/>
      <c r="D21" s="3"/>
      <c r="E21" s="21"/>
    </row>
    <row r="22" spans="2:7" x14ac:dyDescent="0.3">
      <c r="B22" s="2" t="s">
        <v>7</v>
      </c>
      <c r="C22" s="3" t="s">
        <v>8</v>
      </c>
      <c r="D22" s="3"/>
      <c r="E22" s="3"/>
    </row>
    <row r="23" spans="2:7" x14ac:dyDescent="0.3">
      <c r="B23" s="2"/>
      <c r="C23" s="3" t="s">
        <v>9</v>
      </c>
      <c r="D23" s="3"/>
      <c r="E23" s="3"/>
    </row>
    <row r="24" spans="2:7" x14ac:dyDescent="0.3">
      <c r="B24" s="2" t="s">
        <v>10</v>
      </c>
      <c r="C24" s="7" t="s">
        <v>11</v>
      </c>
      <c r="D24" s="3"/>
      <c r="E24" s="3"/>
    </row>
    <row r="25" spans="2:7" x14ac:dyDescent="0.3">
      <c r="B25" s="3"/>
      <c r="C25" s="3"/>
      <c r="D25" s="3"/>
      <c r="E25" s="3"/>
    </row>
    <row r="26" spans="2:7" x14ac:dyDescent="0.3">
      <c r="B26" s="2" t="s">
        <v>12</v>
      </c>
      <c r="C26" s="3" t="s">
        <v>21</v>
      </c>
      <c r="D26" s="3"/>
      <c r="E26" s="3"/>
    </row>
    <row r="27" spans="2:7" x14ac:dyDescent="0.3">
      <c r="B27" s="3"/>
      <c r="C27" s="3"/>
      <c r="D27" s="3"/>
      <c r="E27" s="3"/>
    </row>
    <row r="28" spans="2:7" x14ac:dyDescent="0.3">
      <c r="B28" s="2" t="s">
        <v>13</v>
      </c>
      <c r="C28" s="3"/>
      <c r="D28" s="3"/>
      <c r="E28" s="3"/>
    </row>
    <row r="29" spans="2:7" x14ac:dyDescent="0.3">
      <c r="B29" s="2"/>
      <c r="C29" s="3"/>
      <c r="D29" s="3"/>
      <c r="E29" s="3"/>
    </row>
    <row r="30" spans="2:7" ht="18.75" customHeight="1" x14ac:dyDescent="0.3">
      <c r="B30" s="18" t="s">
        <v>6</v>
      </c>
      <c r="C30" s="19" t="s">
        <v>4</v>
      </c>
      <c r="D30" s="19" t="s">
        <v>14</v>
      </c>
      <c r="E30" s="19" t="s">
        <v>15</v>
      </c>
    </row>
    <row r="31" spans="2:7" x14ac:dyDescent="0.3">
      <c r="B31" s="8">
        <v>44103</v>
      </c>
      <c r="C31" s="9" t="s">
        <v>5</v>
      </c>
      <c r="D31" s="10" t="s">
        <v>16</v>
      </c>
      <c r="E31" s="11" t="s">
        <v>17</v>
      </c>
    </row>
    <row r="32" spans="2:7" x14ac:dyDescent="0.3">
      <c r="B32" s="8">
        <v>44106</v>
      </c>
      <c r="C32" s="9" t="s">
        <v>34</v>
      </c>
      <c r="D32" s="11" t="s">
        <v>35</v>
      </c>
      <c r="E32" s="11" t="s">
        <v>17</v>
      </c>
    </row>
    <row r="33" spans="2:5" x14ac:dyDescent="0.3">
      <c r="B33" s="8"/>
      <c r="C33" s="9"/>
      <c r="D33" s="12"/>
      <c r="E33" s="11"/>
    </row>
    <row r="34" spans="2:5" x14ac:dyDescent="0.3">
      <c r="B34" s="8"/>
      <c r="C34" s="9"/>
      <c r="D34" s="12"/>
      <c r="E34" s="11"/>
    </row>
    <row r="35" spans="2:5" ht="63" customHeight="1" x14ac:dyDescent="0.3">
      <c r="B35" s="8"/>
      <c r="C35" s="9"/>
      <c r="D35" s="13"/>
      <c r="E35" s="11"/>
    </row>
    <row r="36" spans="2:5" x14ac:dyDescent="0.3">
      <c r="B36" s="14"/>
      <c r="C36" s="9"/>
      <c r="D36" s="11"/>
      <c r="E36" s="11"/>
    </row>
    <row r="37" spans="2:5" x14ac:dyDescent="0.3">
      <c r="B37" s="14"/>
      <c r="C37" s="9"/>
      <c r="D37" s="11"/>
      <c r="E37" s="11"/>
    </row>
    <row r="38" spans="2:5" x14ac:dyDescent="0.3">
      <c r="B38" s="14"/>
      <c r="C38" s="9"/>
      <c r="D38" s="11"/>
      <c r="E38" s="11"/>
    </row>
    <row r="39" spans="2:5" x14ac:dyDescent="0.3">
      <c r="B39" s="14"/>
      <c r="C39" s="9"/>
      <c r="D39" s="11"/>
      <c r="E39" s="11"/>
    </row>
    <row r="40" spans="2:5" x14ac:dyDescent="0.3">
      <c r="B40" s="14"/>
      <c r="C40" s="9"/>
      <c r="D40" s="11"/>
      <c r="E40" s="11"/>
    </row>
    <row r="41" spans="2:5" x14ac:dyDescent="0.3">
      <c r="B41" s="14"/>
      <c r="C41" s="9"/>
      <c r="D41" s="11"/>
      <c r="E41" s="11"/>
    </row>
    <row r="42" spans="2:5" x14ac:dyDescent="0.3">
      <c r="B42" s="14"/>
      <c r="C42" s="9"/>
      <c r="D42" s="11"/>
      <c r="E42" s="11"/>
    </row>
    <row r="43" spans="2:5" x14ac:dyDescent="0.3">
      <c r="B43" s="14"/>
      <c r="C43" s="9"/>
      <c r="D43" s="11"/>
      <c r="E43" s="11"/>
    </row>
    <row r="44" spans="2:5" x14ac:dyDescent="0.3">
      <c r="B44" s="14"/>
      <c r="C44" s="9"/>
      <c r="D44" s="11"/>
      <c r="E44" s="11"/>
    </row>
    <row r="45" spans="2:5" x14ac:dyDescent="0.3">
      <c r="B45" s="14"/>
      <c r="C45" s="9"/>
      <c r="D45" s="11"/>
      <c r="E45" s="11"/>
    </row>
    <row r="46" spans="2:5" x14ac:dyDescent="0.3">
      <c r="B46" s="14"/>
      <c r="C46" s="9"/>
      <c r="D46" s="11"/>
      <c r="E46" s="11"/>
    </row>
    <row r="47" spans="2:5" x14ac:dyDescent="0.3">
      <c r="B47" s="14"/>
      <c r="C47" s="9"/>
      <c r="D47" s="11"/>
      <c r="E47" s="11"/>
    </row>
    <row r="48" spans="2:5" x14ac:dyDescent="0.3">
      <c r="B48" s="14"/>
      <c r="C48" s="9"/>
      <c r="D48" s="11"/>
      <c r="E48" s="11"/>
    </row>
    <row r="49" spans="2:5" x14ac:dyDescent="0.3">
      <c r="B49" s="14"/>
      <c r="C49" s="9"/>
      <c r="D49" s="11"/>
      <c r="E49" s="11"/>
    </row>
    <row r="50" spans="2:5" x14ac:dyDescent="0.3">
      <c r="B50" s="2"/>
      <c r="C50" s="3"/>
      <c r="D50" s="3"/>
      <c r="E50" s="3"/>
    </row>
    <row r="51" spans="2:5" x14ac:dyDescent="0.3">
      <c r="B51" s="2"/>
      <c r="C51" s="3"/>
      <c r="D51" s="3"/>
      <c r="E51" s="3"/>
    </row>
  </sheetData>
  <mergeCells count="1">
    <mergeCell ref="C15:E15"/>
  </mergeCells>
  <hyperlinks>
    <hyperlink ref="C24" r:id="rId1" xr:uid="{5AFACEB0-8787-4582-9FCC-65712B7218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021B-B306-4037-8256-5EB868073CF9}">
  <dimension ref="B11:O33"/>
  <sheetViews>
    <sheetView zoomScale="140" zoomScaleNormal="140" workbookViewId="0">
      <selection activeCell="D14" sqref="D14"/>
    </sheetView>
  </sheetViews>
  <sheetFormatPr defaultColWidth="9.109375" defaultRowHeight="14.4" x14ac:dyDescent="0.3"/>
  <cols>
    <col min="1" max="16384" width="9.109375" style="1"/>
  </cols>
  <sheetData>
    <row r="11" spans="2:15" ht="15" thickBot="1" x14ac:dyDescent="0.35">
      <c r="B11" s="15"/>
      <c r="C11" s="15"/>
      <c r="D11" s="15"/>
      <c r="E11" s="15"/>
      <c r="F11" s="15"/>
      <c r="G11" s="15"/>
      <c r="H11" s="15"/>
      <c r="I11" s="15"/>
      <c r="J11" s="15"/>
      <c r="K11" s="15"/>
      <c r="L11" s="15"/>
      <c r="M11" s="15"/>
      <c r="N11" s="15"/>
      <c r="O11" s="15"/>
    </row>
    <row r="12" spans="2:15" x14ac:dyDescent="0.3">
      <c r="B12" s="16"/>
      <c r="C12" s="3"/>
      <c r="D12" s="3"/>
      <c r="E12" s="3"/>
    </row>
    <row r="13" spans="2:15" ht="23.25" customHeight="1" x14ac:dyDescent="0.6">
      <c r="B13" s="44" t="s">
        <v>36</v>
      </c>
      <c r="C13" s="44"/>
      <c r="D13" s="44"/>
      <c r="E13" s="44"/>
      <c r="F13" s="44"/>
      <c r="G13" s="44"/>
      <c r="H13" s="44"/>
      <c r="I13" s="44"/>
      <c r="J13" s="44"/>
      <c r="K13" s="44"/>
      <c r="L13" s="44"/>
      <c r="M13" s="44"/>
      <c r="N13" s="44"/>
      <c r="O13" s="44"/>
    </row>
    <row r="14" spans="2:15" ht="12" customHeight="1" thickBot="1" x14ac:dyDescent="0.35">
      <c r="B14" s="15"/>
      <c r="C14" s="15"/>
      <c r="D14" s="15"/>
      <c r="E14" s="15"/>
      <c r="F14" s="15"/>
      <c r="G14" s="15"/>
      <c r="H14" s="15"/>
      <c r="I14" s="15"/>
      <c r="J14" s="15"/>
      <c r="K14" s="15"/>
      <c r="L14" s="15"/>
      <c r="M14" s="15"/>
      <c r="N14" s="15"/>
      <c r="O14" s="15"/>
    </row>
    <row r="15" spans="2:15" x14ac:dyDescent="0.3">
      <c r="B15" s="16"/>
      <c r="C15" s="3"/>
      <c r="D15" s="3"/>
      <c r="E15" s="3"/>
    </row>
    <row r="16" spans="2:15" ht="15" customHeight="1" x14ac:dyDescent="0.3">
      <c r="B16" s="45" t="s">
        <v>39</v>
      </c>
      <c r="C16" s="45"/>
      <c r="D16" s="45"/>
      <c r="E16" s="45"/>
      <c r="F16" s="45"/>
      <c r="G16" s="45"/>
      <c r="H16" s="45"/>
      <c r="I16" s="45"/>
      <c r="J16" s="45"/>
      <c r="K16" s="45"/>
      <c r="L16" s="45"/>
      <c r="M16" s="45"/>
      <c r="N16" s="45"/>
      <c r="O16" s="45"/>
    </row>
    <row r="17" spans="2:15" ht="48" customHeight="1" x14ac:dyDescent="0.3">
      <c r="B17" s="45"/>
      <c r="C17" s="45"/>
      <c r="D17" s="45"/>
      <c r="E17" s="45"/>
      <c r="F17" s="45"/>
      <c r="G17" s="45"/>
      <c r="H17" s="45"/>
      <c r="I17" s="45"/>
      <c r="J17" s="45"/>
      <c r="K17" s="45"/>
      <c r="L17" s="45"/>
      <c r="M17" s="45"/>
      <c r="N17" s="45"/>
      <c r="O17" s="45"/>
    </row>
    <row r="18" spans="2:15" ht="14.25" customHeight="1" x14ac:dyDescent="0.3">
      <c r="B18" s="31"/>
      <c r="C18" s="31"/>
      <c r="D18" s="31"/>
      <c r="E18" s="31"/>
      <c r="F18" s="31"/>
      <c r="G18" s="31"/>
      <c r="H18" s="31"/>
      <c r="I18" s="31"/>
      <c r="J18" s="31"/>
      <c r="K18" s="31"/>
      <c r="L18" s="31"/>
      <c r="M18" s="31"/>
      <c r="N18" s="31"/>
      <c r="O18" s="31"/>
    </row>
    <row r="19" spans="2:15" ht="75.75" customHeight="1" x14ac:dyDescent="0.3">
      <c r="B19" s="45" t="s">
        <v>85</v>
      </c>
      <c r="C19" s="45"/>
      <c r="D19" s="45"/>
      <c r="E19" s="45"/>
      <c r="F19" s="45"/>
      <c r="G19" s="45"/>
      <c r="H19" s="45"/>
      <c r="I19" s="45"/>
      <c r="J19" s="45"/>
      <c r="K19" s="45"/>
      <c r="L19" s="45"/>
      <c r="M19" s="45"/>
      <c r="N19" s="45"/>
      <c r="O19" s="45"/>
    </row>
    <row r="20" spans="2:15" x14ac:dyDescent="0.3">
      <c r="B20" s="32"/>
      <c r="C20" s="32"/>
      <c r="D20" s="32"/>
      <c r="E20" s="32"/>
      <c r="F20" s="32"/>
      <c r="G20" s="32"/>
      <c r="H20" s="32"/>
      <c r="I20" s="32"/>
      <c r="J20" s="32"/>
      <c r="K20" s="32"/>
      <c r="L20" s="32"/>
      <c r="M20" s="32"/>
      <c r="N20" s="32"/>
      <c r="O20" s="32"/>
    </row>
    <row r="21" spans="2:15" x14ac:dyDescent="0.3">
      <c r="B21" s="1" t="s">
        <v>86</v>
      </c>
    </row>
    <row r="23" spans="2:15" x14ac:dyDescent="0.3">
      <c r="B23" s="33" t="s">
        <v>40</v>
      </c>
    </row>
    <row r="24" spans="2:15" ht="32.25" customHeight="1" x14ac:dyDescent="0.3">
      <c r="B24" s="46" t="s">
        <v>63</v>
      </c>
      <c r="C24" s="46"/>
      <c r="D24" s="46"/>
      <c r="E24" s="46"/>
      <c r="F24" s="46"/>
      <c r="G24" s="46"/>
      <c r="H24" s="46"/>
      <c r="I24" s="46"/>
      <c r="J24" s="46"/>
      <c r="K24" s="46"/>
      <c r="L24" s="46"/>
      <c r="M24" s="46"/>
      <c r="N24" s="46"/>
      <c r="O24" s="46"/>
    </row>
    <row r="26" spans="2:15" x14ac:dyDescent="0.3">
      <c r="B26" s="33" t="s">
        <v>37</v>
      </c>
    </row>
    <row r="27" spans="2:15" ht="91.5" customHeight="1" x14ac:dyDescent="0.3">
      <c r="B27" s="42" t="s">
        <v>50</v>
      </c>
      <c r="C27" s="42"/>
      <c r="D27" s="42"/>
      <c r="E27" s="42"/>
      <c r="F27" s="42"/>
      <c r="G27" s="42"/>
      <c r="H27" s="42"/>
      <c r="I27" s="42"/>
      <c r="J27" s="42"/>
      <c r="K27" s="42"/>
      <c r="L27" s="42"/>
      <c r="M27" s="42"/>
      <c r="N27" s="42"/>
      <c r="O27" s="42"/>
    </row>
    <row r="29" spans="2:15" x14ac:dyDescent="0.3">
      <c r="B29" s="33" t="s">
        <v>82</v>
      </c>
    </row>
    <row r="30" spans="2:15" ht="47.25" customHeight="1" x14ac:dyDescent="0.3">
      <c r="B30" s="42" t="s">
        <v>83</v>
      </c>
      <c r="C30" s="42"/>
      <c r="D30" s="42"/>
      <c r="E30" s="42"/>
      <c r="F30" s="42"/>
      <c r="G30" s="42"/>
      <c r="H30" s="42"/>
      <c r="I30" s="42"/>
      <c r="J30" s="42"/>
      <c r="K30" s="42"/>
      <c r="L30" s="42"/>
      <c r="M30" s="42"/>
      <c r="N30" s="42"/>
      <c r="O30" s="42"/>
    </row>
    <row r="31" spans="2:15" x14ac:dyDescent="0.3">
      <c r="B31" s="34"/>
      <c r="C31" s="34"/>
      <c r="D31" s="34"/>
      <c r="E31" s="34"/>
      <c r="F31" s="34"/>
      <c r="G31" s="34"/>
      <c r="H31" s="34"/>
      <c r="I31" s="34"/>
      <c r="J31" s="34"/>
      <c r="K31" s="34"/>
      <c r="L31" s="34"/>
      <c r="M31" s="34"/>
      <c r="N31" s="34"/>
      <c r="O31" s="34"/>
    </row>
    <row r="32" spans="2:15" ht="31.5" customHeight="1" x14ac:dyDescent="0.3">
      <c r="B32" s="43" t="s">
        <v>38</v>
      </c>
      <c r="C32" s="43"/>
      <c r="D32" s="43"/>
      <c r="E32" s="43"/>
      <c r="F32" s="43"/>
      <c r="G32" s="43"/>
      <c r="H32" s="43"/>
      <c r="I32" s="43"/>
      <c r="J32" s="43"/>
      <c r="K32" s="43"/>
      <c r="L32" s="43"/>
      <c r="M32" s="43"/>
      <c r="N32" s="43"/>
      <c r="O32" s="43"/>
    </row>
    <row r="33" spans="2:6" x14ac:dyDescent="0.3">
      <c r="B33" s="40" t="s">
        <v>93</v>
      </c>
      <c r="F33" s="39" t="s">
        <v>94</v>
      </c>
    </row>
  </sheetData>
  <mergeCells count="7">
    <mergeCell ref="B30:O30"/>
    <mergeCell ref="B32:O32"/>
    <mergeCell ref="B13:O13"/>
    <mergeCell ref="B16:O17"/>
    <mergeCell ref="B19:O19"/>
    <mergeCell ref="B24:O24"/>
    <mergeCell ref="B27:O27"/>
  </mergeCells>
  <hyperlinks>
    <hyperlink ref="F33" r:id="rId1" xr:uid="{9EBF267A-5DC5-4164-B282-C3934C1983E2}"/>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391F-4E7A-446A-BD35-62A7AC45AB41}">
  <sheetPr codeName="Sheet1"/>
  <dimension ref="B2:S77"/>
  <sheetViews>
    <sheetView topLeftCell="A7" zoomScale="90" zoomScaleNormal="90" workbookViewId="0">
      <selection activeCell="M26" sqref="M26"/>
    </sheetView>
  </sheetViews>
  <sheetFormatPr defaultColWidth="9.109375" defaultRowHeight="14.4" x14ac:dyDescent="0.3"/>
  <cols>
    <col min="1" max="1" width="9.109375" style="1"/>
    <col min="2" max="2" width="34.332031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1" t="s">
        <v>57</v>
      </c>
    </row>
    <row r="3" spans="2:19" x14ac:dyDescent="0.3">
      <c r="S3" s="1" t="s">
        <v>58</v>
      </c>
    </row>
    <row r="4" spans="2:19" x14ac:dyDescent="0.3">
      <c r="S4" s="1" t="s">
        <v>59</v>
      </c>
    </row>
    <row r="5" spans="2:19" x14ac:dyDescent="0.3">
      <c r="S5" s="1" t="s">
        <v>60</v>
      </c>
    </row>
    <row r="6" spans="2:19" x14ac:dyDescent="0.3">
      <c r="S6" s="1" t="s">
        <v>61</v>
      </c>
    </row>
    <row r="7" spans="2:19" x14ac:dyDescent="0.3">
      <c r="S7" s="1" t="s">
        <v>23</v>
      </c>
    </row>
    <row r="8" spans="2:19" x14ac:dyDescent="0.3">
      <c r="S8" s="1" t="s">
        <v>22</v>
      </c>
    </row>
    <row r="9" spans="2:19" x14ac:dyDescent="0.3">
      <c r="S9" s="1" t="s">
        <v>62</v>
      </c>
    </row>
    <row r="10" spans="2:19" x14ac:dyDescent="0.3">
      <c r="S10" s="1" t="s">
        <v>24</v>
      </c>
    </row>
    <row r="11" spans="2:19" ht="15" thickBot="1" x14ac:dyDescent="0.35">
      <c r="B11" s="15"/>
      <c r="C11" s="15"/>
      <c r="D11" s="15"/>
      <c r="E11" s="15"/>
      <c r="F11" s="15"/>
      <c r="G11" s="15"/>
      <c r="H11" s="15"/>
      <c r="I11" s="15"/>
      <c r="K11"/>
    </row>
    <row r="12" spans="2:19" x14ac:dyDescent="0.3">
      <c r="B12" s="16"/>
      <c r="C12" s="16"/>
      <c r="D12" s="16"/>
      <c r="E12" s="3"/>
      <c r="F12" s="3"/>
      <c r="G12" s="3"/>
      <c r="H12" s="3"/>
      <c r="S12" s="1" t="s">
        <v>75</v>
      </c>
    </row>
    <row r="13" spans="2:19" ht="31.2" x14ac:dyDescent="0.6">
      <c r="B13" s="44" t="s">
        <v>49</v>
      </c>
      <c r="C13" s="44"/>
      <c r="D13" s="44"/>
      <c r="E13" s="44"/>
      <c r="F13" s="44"/>
      <c r="G13" s="44"/>
      <c r="H13" s="44"/>
      <c r="I13" s="44"/>
      <c r="S13" s="1" t="s">
        <v>76</v>
      </c>
    </row>
    <row r="14" spans="2:19" ht="15" thickBot="1" x14ac:dyDescent="0.35">
      <c r="B14" s="15"/>
      <c r="C14" s="15"/>
      <c r="D14" s="15"/>
      <c r="E14" s="15"/>
      <c r="F14" s="15"/>
      <c r="G14" s="15"/>
      <c r="H14" s="15"/>
      <c r="I14" s="15"/>
      <c r="S14" s="1" t="s">
        <v>77</v>
      </c>
    </row>
    <row r="15" spans="2:19" x14ac:dyDescent="0.3">
      <c r="B15" s="16"/>
      <c r="C15" s="16"/>
      <c r="D15" s="16"/>
      <c r="E15" s="3"/>
      <c r="F15" s="3"/>
      <c r="G15" s="3"/>
      <c r="H15" s="3"/>
      <c r="S15" s="1" t="s">
        <v>24</v>
      </c>
    </row>
    <row r="16" spans="2:19" ht="25.8" x14ac:dyDescent="0.5">
      <c r="B16" s="29" t="s">
        <v>33</v>
      </c>
      <c r="C16" s="29"/>
      <c r="D16" s="29"/>
      <c r="E16" s="3"/>
      <c r="F16" s="3"/>
      <c r="G16" s="3"/>
      <c r="H16" s="3"/>
    </row>
    <row r="17" spans="2:18" ht="15.6" x14ac:dyDescent="0.3">
      <c r="B17" s="47" t="s">
        <v>45</v>
      </c>
      <c r="C17" s="48"/>
      <c r="D17" s="48"/>
      <c r="E17" s="49"/>
      <c r="F17" s="51"/>
      <c r="G17" s="51"/>
      <c r="H17" s="51"/>
      <c r="R17" s="1" t="s">
        <v>69</v>
      </c>
    </row>
    <row r="18" spans="2:18" ht="15.6" x14ac:dyDescent="0.3">
      <c r="B18" s="50" t="s">
        <v>46</v>
      </c>
      <c r="C18" s="50"/>
      <c r="D18" s="50"/>
      <c r="E18" s="50"/>
      <c r="F18" s="52"/>
      <c r="G18" s="52"/>
      <c r="H18" s="52"/>
      <c r="R18" s="1" t="s">
        <v>70</v>
      </c>
    </row>
    <row r="19" spans="2:18" x14ac:dyDescent="0.3">
      <c r="B19" s="16"/>
      <c r="C19" s="16"/>
      <c r="D19" s="16"/>
      <c r="E19" s="3"/>
      <c r="F19" s="3"/>
      <c r="G19" s="3"/>
    </row>
    <row r="20" spans="2:18" ht="25.8" x14ac:dyDescent="0.5">
      <c r="B20" s="53" t="s">
        <v>41</v>
      </c>
      <c r="C20" s="53"/>
      <c r="D20" s="53"/>
      <c r="E20" s="54"/>
      <c r="F20" s="54"/>
      <c r="G20" s="54"/>
      <c r="H20" s="55"/>
      <c r="I20" s="55"/>
      <c r="J20" s="55"/>
      <c r="K20" s="55"/>
      <c r="R20" s="1" t="s">
        <v>71</v>
      </c>
    </row>
    <row r="21" spans="2:18" x14ac:dyDescent="0.3">
      <c r="B21" s="56"/>
      <c r="C21" s="56"/>
      <c r="D21" s="56"/>
      <c r="E21" s="54"/>
      <c r="F21" s="54"/>
      <c r="G21" s="54"/>
      <c r="H21" s="55"/>
      <c r="I21" s="55"/>
      <c r="J21" s="55"/>
      <c r="K21" s="55"/>
      <c r="R21" s="1" t="s">
        <v>72</v>
      </c>
    </row>
    <row r="22" spans="2:18" ht="21.75" customHeight="1" x14ac:dyDescent="0.3">
      <c r="B22" s="57" t="s">
        <v>42</v>
      </c>
      <c r="C22" s="57"/>
      <c r="D22" s="57"/>
      <c r="E22" s="57"/>
      <c r="F22" s="58" t="s">
        <v>56</v>
      </c>
      <c r="G22" s="58"/>
      <c r="H22" s="58"/>
      <c r="I22" s="55"/>
      <c r="J22" s="55"/>
      <c r="K22" s="55"/>
      <c r="R22" s="1" t="s">
        <v>73</v>
      </c>
    </row>
    <row r="23" spans="2:18" ht="21" customHeight="1" x14ac:dyDescent="0.3">
      <c r="B23" s="57" t="s">
        <v>43</v>
      </c>
      <c r="C23" s="57"/>
      <c r="D23" s="57"/>
      <c r="E23" s="57"/>
      <c r="F23" s="58"/>
      <c r="G23" s="58"/>
      <c r="H23" s="58"/>
      <c r="I23" s="55"/>
      <c r="J23" s="55"/>
      <c r="K23" s="55"/>
    </row>
    <row r="24" spans="2:18" ht="21" customHeight="1" x14ac:dyDescent="0.3">
      <c r="B24" s="59" t="s">
        <v>65</v>
      </c>
      <c r="C24" s="60"/>
      <c r="D24" s="60"/>
      <c r="E24" s="61"/>
      <c r="F24" s="62" t="s">
        <v>76</v>
      </c>
      <c r="G24" s="63"/>
      <c r="H24" s="64"/>
      <c r="I24" s="55"/>
      <c r="J24" s="55"/>
      <c r="K24" s="55"/>
    </row>
    <row r="25" spans="2:18" ht="21" customHeight="1" x14ac:dyDescent="0.3">
      <c r="B25" s="59" t="s">
        <v>67</v>
      </c>
      <c r="C25" s="60"/>
      <c r="D25" s="60"/>
      <c r="E25" s="61"/>
      <c r="F25" s="58" t="s">
        <v>69</v>
      </c>
      <c r="G25" s="58"/>
      <c r="H25" s="58"/>
      <c r="I25" s="55"/>
      <c r="J25" s="55"/>
      <c r="K25" s="55"/>
    </row>
    <row r="26" spans="2:18" x14ac:dyDescent="0.3">
      <c r="B26" s="55"/>
      <c r="C26" s="55"/>
      <c r="D26" s="55"/>
      <c r="E26" s="55"/>
      <c r="F26" s="55"/>
      <c r="G26" s="55"/>
      <c r="H26" s="55"/>
      <c r="I26" s="55"/>
      <c r="J26" s="55"/>
      <c r="K26" s="55"/>
    </row>
    <row r="27" spans="2:18" ht="25.8" x14ac:dyDescent="0.5">
      <c r="B27" s="53" t="s">
        <v>64</v>
      </c>
      <c r="C27" s="53"/>
      <c r="D27" s="53"/>
      <c r="E27" s="55"/>
      <c r="F27" s="55"/>
      <c r="G27" s="55"/>
      <c r="H27" s="55"/>
      <c r="I27" s="55"/>
      <c r="J27" s="55"/>
      <c r="K27" s="55"/>
    </row>
    <row r="28" spans="2:18" ht="15" thickBot="1" x14ac:dyDescent="0.35">
      <c r="B28" s="55"/>
      <c r="C28" s="55"/>
      <c r="D28" s="55"/>
      <c r="E28" s="55"/>
      <c r="F28" s="55"/>
      <c r="G28" s="55"/>
      <c r="H28" s="55"/>
      <c r="I28" s="55"/>
      <c r="J28" s="55"/>
      <c r="K28" s="55"/>
    </row>
    <row r="29" spans="2:18" ht="54" customHeight="1" x14ac:dyDescent="0.3">
      <c r="B29" s="65"/>
      <c r="C29" s="66" t="s">
        <v>91</v>
      </c>
      <c r="D29" s="66" t="s">
        <v>74</v>
      </c>
      <c r="E29" s="66" t="s">
        <v>92</v>
      </c>
      <c r="F29" s="66" t="s">
        <v>67</v>
      </c>
      <c r="G29" s="67" t="s">
        <v>47</v>
      </c>
      <c r="H29" s="68" t="s">
        <v>53</v>
      </c>
      <c r="I29" s="55"/>
      <c r="J29" s="55"/>
      <c r="K29" s="55"/>
    </row>
    <row r="30" spans="2:18" ht="54" customHeight="1" x14ac:dyDescent="0.3">
      <c r="B30" s="69"/>
      <c r="C30" s="70"/>
      <c r="D30" s="70"/>
      <c r="E30" s="70"/>
      <c r="F30" s="70"/>
      <c r="G30" s="71"/>
      <c r="H30" s="72"/>
      <c r="I30" s="55"/>
      <c r="J30" s="55"/>
      <c r="K30" s="55"/>
    </row>
    <row r="31" spans="2:18" x14ac:dyDescent="0.3">
      <c r="B31" s="73" t="s">
        <v>26</v>
      </c>
      <c r="C31" s="74">
        <v>25</v>
      </c>
      <c r="D31" s="75" t="str">
        <f>IF(C31&gt;0,$F$24," ")</f>
        <v>Mexican pesos</v>
      </c>
      <c r="E31" s="76">
        <v>4</v>
      </c>
      <c r="F31" s="75" t="str">
        <f>IF(E31&gt;0,$F$25," ")</f>
        <v>kilograms</v>
      </c>
      <c r="G31" s="77">
        <f>IF(C31&gt;0,C31*E31," ")</f>
        <v>100</v>
      </c>
      <c r="H31" s="78">
        <f>IF(C31&gt;0,G31/$G$45," ")</f>
        <v>8.5106382978723402E-2</v>
      </c>
      <c r="I31" s="55"/>
      <c r="J31" s="55"/>
      <c r="K31" s="55"/>
    </row>
    <row r="32" spans="2:18" x14ac:dyDescent="0.3">
      <c r="B32" s="73" t="s">
        <v>27</v>
      </c>
      <c r="C32" s="74">
        <v>75</v>
      </c>
      <c r="D32" s="75" t="str">
        <f t="shared" ref="D32:D44" si="0">IF(C32&gt;0,$F$24," ")</f>
        <v>Mexican pesos</v>
      </c>
      <c r="E32" s="76">
        <v>3</v>
      </c>
      <c r="F32" s="75" t="str">
        <f t="shared" ref="F32:F44" si="1">IF(E32&gt;0,$F$25," ")</f>
        <v>kilograms</v>
      </c>
      <c r="G32" s="77">
        <f t="shared" ref="G32:G44" si="2">IF(C32&gt;0,C32*E32," ")</f>
        <v>225</v>
      </c>
      <c r="H32" s="78">
        <f t="shared" ref="H32:H44" si="3">IF(C32&gt;0,G32/$G$45," ")</f>
        <v>0.19148936170212766</v>
      </c>
      <c r="I32" s="55"/>
      <c r="J32" s="55"/>
      <c r="K32" s="55"/>
    </row>
    <row r="33" spans="2:11" x14ac:dyDescent="0.3">
      <c r="B33" s="73" t="s">
        <v>28</v>
      </c>
      <c r="C33" s="74">
        <v>50</v>
      </c>
      <c r="D33" s="75" t="str">
        <f t="shared" si="0"/>
        <v>Mexican pesos</v>
      </c>
      <c r="E33" s="76">
        <v>2</v>
      </c>
      <c r="F33" s="75" t="str">
        <f t="shared" si="1"/>
        <v>kilograms</v>
      </c>
      <c r="G33" s="77">
        <f t="shared" si="2"/>
        <v>100</v>
      </c>
      <c r="H33" s="78">
        <f t="shared" si="3"/>
        <v>8.5106382978723402E-2</v>
      </c>
      <c r="I33" s="55"/>
      <c r="J33" s="55"/>
      <c r="K33" s="55"/>
    </row>
    <row r="34" spans="2:11" x14ac:dyDescent="0.3">
      <c r="B34" s="73" t="s">
        <v>52</v>
      </c>
      <c r="C34" s="74">
        <v>75</v>
      </c>
      <c r="D34" s="75" t="str">
        <f t="shared" si="0"/>
        <v>Mexican pesos</v>
      </c>
      <c r="E34" s="76">
        <v>10</v>
      </c>
      <c r="F34" s="75" t="str">
        <f t="shared" si="1"/>
        <v>kilograms</v>
      </c>
      <c r="G34" s="77">
        <f t="shared" si="2"/>
        <v>750</v>
      </c>
      <c r="H34" s="78">
        <f t="shared" si="3"/>
        <v>0.63829787234042556</v>
      </c>
      <c r="I34" s="55"/>
      <c r="J34" s="55"/>
      <c r="K34" s="55"/>
    </row>
    <row r="35" spans="2:11" x14ac:dyDescent="0.3">
      <c r="B35" s="73"/>
      <c r="C35" s="74"/>
      <c r="D35" s="75" t="str">
        <f t="shared" si="0"/>
        <v xml:space="preserve"> </v>
      </c>
      <c r="E35" s="76"/>
      <c r="F35" s="75" t="str">
        <f t="shared" si="1"/>
        <v xml:space="preserve"> </v>
      </c>
      <c r="G35" s="77" t="str">
        <f t="shared" si="2"/>
        <v xml:space="preserve"> </v>
      </c>
      <c r="H35" s="78" t="str">
        <f t="shared" si="3"/>
        <v xml:space="preserve"> </v>
      </c>
      <c r="I35" s="55"/>
      <c r="J35" s="55"/>
      <c r="K35" s="55"/>
    </row>
    <row r="36" spans="2:11" x14ac:dyDescent="0.3">
      <c r="B36" s="73"/>
      <c r="C36" s="74"/>
      <c r="D36" s="75" t="str">
        <f t="shared" si="0"/>
        <v xml:space="preserve"> </v>
      </c>
      <c r="E36" s="76"/>
      <c r="F36" s="75" t="str">
        <f t="shared" si="1"/>
        <v xml:space="preserve"> </v>
      </c>
      <c r="G36" s="77" t="str">
        <f t="shared" si="2"/>
        <v xml:space="preserve"> </v>
      </c>
      <c r="H36" s="78" t="str">
        <f t="shared" si="3"/>
        <v xml:space="preserve"> </v>
      </c>
      <c r="I36" s="55"/>
      <c r="J36" s="55"/>
      <c r="K36" s="55"/>
    </row>
    <row r="37" spans="2:11" x14ac:dyDescent="0.3">
      <c r="B37" s="73" t="s">
        <v>84</v>
      </c>
      <c r="C37" s="74"/>
      <c r="D37" s="75" t="str">
        <f t="shared" si="0"/>
        <v xml:space="preserve"> </v>
      </c>
      <c r="E37" s="76"/>
      <c r="F37" s="75" t="str">
        <f t="shared" si="1"/>
        <v xml:space="preserve"> </v>
      </c>
      <c r="G37" s="77" t="str">
        <f t="shared" si="2"/>
        <v xml:space="preserve"> </v>
      </c>
      <c r="H37" s="78" t="str">
        <f t="shared" si="3"/>
        <v xml:space="preserve"> </v>
      </c>
      <c r="I37" s="55"/>
      <c r="J37" s="55"/>
      <c r="K37" s="55"/>
    </row>
    <row r="38" spans="2:11" x14ac:dyDescent="0.3">
      <c r="B38" s="73" t="s">
        <v>84</v>
      </c>
      <c r="C38" s="74"/>
      <c r="D38" s="75" t="str">
        <f t="shared" si="0"/>
        <v xml:space="preserve"> </v>
      </c>
      <c r="E38" s="76"/>
      <c r="F38" s="75" t="str">
        <f t="shared" si="1"/>
        <v xml:space="preserve"> </v>
      </c>
      <c r="G38" s="77" t="str">
        <f t="shared" si="2"/>
        <v xml:space="preserve"> </v>
      </c>
      <c r="H38" s="78" t="str">
        <f t="shared" si="3"/>
        <v xml:space="preserve"> </v>
      </c>
      <c r="I38" s="55"/>
      <c r="J38" s="55"/>
      <c r="K38" s="55"/>
    </row>
    <row r="39" spans="2:11" x14ac:dyDescent="0.3">
      <c r="B39" s="73" t="s">
        <v>84</v>
      </c>
      <c r="C39" s="74"/>
      <c r="D39" s="75" t="str">
        <f t="shared" si="0"/>
        <v xml:space="preserve"> </v>
      </c>
      <c r="E39" s="76"/>
      <c r="F39" s="75" t="str">
        <f t="shared" si="1"/>
        <v xml:space="preserve"> </v>
      </c>
      <c r="G39" s="77" t="str">
        <f t="shared" si="2"/>
        <v xml:space="preserve"> </v>
      </c>
      <c r="H39" s="78" t="str">
        <f t="shared" si="3"/>
        <v xml:space="preserve"> </v>
      </c>
      <c r="I39" s="55"/>
      <c r="J39" s="55"/>
      <c r="K39" s="55"/>
    </row>
    <row r="40" spans="2:11" x14ac:dyDescent="0.3">
      <c r="B40" s="73" t="s">
        <v>84</v>
      </c>
      <c r="C40" s="74"/>
      <c r="D40" s="75" t="str">
        <f t="shared" si="0"/>
        <v xml:space="preserve"> </v>
      </c>
      <c r="E40" s="76"/>
      <c r="F40" s="75" t="str">
        <f t="shared" si="1"/>
        <v xml:space="preserve"> </v>
      </c>
      <c r="G40" s="77" t="str">
        <f t="shared" si="2"/>
        <v xml:space="preserve"> </v>
      </c>
      <c r="H40" s="78" t="str">
        <f t="shared" si="3"/>
        <v xml:space="preserve"> </v>
      </c>
      <c r="I40" s="55"/>
      <c r="J40" s="55"/>
      <c r="K40" s="55"/>
    </row>
    <row r="41" spans="2:11" x14ac:dyDescent="0.3">
      <c r="B41" s="73" t="s">
        <v>84</v>
      </c>
      <c r="C41" s="74"/>
      <c r="D41" s="75" t="str">
        <f t="shared" si="0"/>
        <v xml:space="preserve"> </v>
      </c>
      <c r="E41" s="76"/>
      <c r="F41" s="75" t="str">
        <f t="shared" si="1"/>
        <v xml:space="preserve"> </v>
      </c>
      <c r="G41" s="77" t="str">
        <f t="shared" si="2"/>
        <v xml:space="preserve"> </v>
      </c>
      <c r="H41" s="78" t="str">
        <f t="shared" si="3"/>
        <v xml:space="preserve"> </v>
      </c>
      <c r="I41" s="55"/>
      <c r="J41" s="55"/>
      <c r="K41" s="55"/>
    </row>
    <row r="42" spans="2:11" x14ac:dyDescent="0.3">
      <c r="B42" s="73" t="s">
        <v>84</v>
      </c>
      <c r="C42" s="74"/>
      <c r="D42" s="75" t="str">
        <f t="shared" si="0"/>
        <v xml:space="preserve"> </v>
      </c>
      <c r="E42" s="76"/>
      <c r="F42" s="75" t="str">
        <f t="shared" si="1"/>
        <v xml:space="preserve"> </v>
      </c>
      <c r="G42" s="77" t="str">
        <f t="shared" si="2"/>
        <v xml:space="preserve"> </v>
      </c>
      <c r="H42" s="78" t="str">
        <f t="shared" si="3"/>
        <v xml:space="preserve"> </v>
      </c>
      <c r="I42" s="55"/>
      <c r="J42" s="55"/>
      <c r="K42" s="55"/>
    </row>
    <row r="43" spans="2:11" x14ac:dyDescent="0.3">
      <c r="B43" s="73" t="s">
        <v>84</v>
      </c>
      <c r="C43" s="74"/>
      <c r="D43" s="75" t="str">
        <f t="shared" si="0"/>
        <v xml:space="preserve"> </v>
      </c>
      <c r="E43" s="76"/>
      <c r="F43" s="75" t="str">
        <f t="shared" si="1"/>
        <v xml:space="preserve"> </v>
      </c>
      <c r="G43" s="77" t="str">
        <f t="shared" si="2"/>
        <v xml:space="preserve"> </v>
      </c>
      <c r="H43" s="78" t="str">
        <f t="shared" si="3"/>
        <v xml:space="preserve"> </v>
      </c>
      <c r="I43" s="55"/>
      <c r="J43" s="55"/>
      <c r="K43" s="55"/>
    </row>
    <row r="44" spans="2:11" ht="15" thickBot="1" x14ac:dyDescent="0.35">
      <c r="B44" s="79" t="s">
        <v>84</v>
      </c>
      <c r="C44" s="80"/>
      <c r="D44" s="75" t="str">
        <f t="shared" si="0"/>
        <v xml:space="preserve"> </v>
      </c>
      <c r="E44" s="81"/>
      <c r="F44" s="75" t="str">
        <f t="shared" si="1"/>
        <v xml:space="preserve"> </v>
      </c>
      <c r="G44" s="77" t="str">
        <f t="shared" si="2"/>
        <v xml:space="preserve"> </v>
      </c>
      <c r="H44" s="78" t="str">
        <f t="shared" si="3"/>
        <v xml:space="preserve"> </v>
      </c>
      <c r="I44" s="55"/>
      <c r="J44" s="55"/>
      <c r="K44" s="55"/>
    </row>
    <row r="45" spans="2:11" ht="15" thickBot="1" x14ac:dyDescent="0.35">
      <c r="B45" s="82" t="s">
        <v>29</v>
      </c>
      <c r="C45" s="83">
        <f>SUM(C31:C44)</f>
        <v>225</v>
      </c>
      <c r="D45" s="84"/>
      <c r="E45" s="85">
        <f>SUM(E31:E44)</f>
        <v>19</v>
      </c>
      <c r="F45" s="85"/>
      <c r="G45" s="86">
        <f>SUM(G31:G44)</f>
        <v>1175</v>
      </c>
      <c r="H45" s="87">
        <f>SUM(H31:H44)</f>
        <v>1</v>
      </c>
      <c r="I45" s="55"/>
      <c r="J45" s="55"/>
      <c r="K45" s="55"/>
    </row>
    <row r="46" spans="2:11" x14ac:dyDescent="0.3">
      <c r="B46" s="55"/>
      <c r="C46" s="55"/>
      <c r="D46" s="55"/>
      <c r="E46" s="55"/>
      <c r="F46" s="55"/>
      <c r="G46" s="55"/>
      <c r="H46" s="55"/>
      <c r="I46" s="55"/>
      <c r="J46" s="55"/>
      <c r="K46" s="55"/>
    </row>
    <row r="47" spans="2:11" ht="25.8" x14ac:dyDescent="0.5">
      <c r="B47" s="53" t="s">
        <v>81</v>
      </c>
      <c r="C47" s="53"/>
      <c r="D47" s="53"/>
      <c r="E47" s="55"/>
      <c r="F47" s="55"/>
      <c r="G47" s="55"/>
      <c r="H47" s="55"/>
      <c r="I47" s="55"/>
      <c r="J47" s="55"/>
      <c r="K47" s="55"/>
    </row>
    <row r="48" spans="2:11" ht="15" thickBot="1" x14ac:dyDescent="0.35">
      <c r="B48" s="55"/>
      <c r="C48" s="55"/>
      <c r="D48" s="55"/>
      <c r="E48" s="55"/>
      <c r="F48" s="55"/>
      <c r="G48" s="55"/>
      <c r="H48" s="55"/>
      <c r="I48" s="55"/>
      <c r="J48" s="55"/>
      <c r="K48" s="55"/>
    </row>
    <row r="49" spans="2:12" ht="38.25" customHeight="1" x14ac:dyDescent="0.3">
      <c r="B49" s="88" t="s">
        <v>48</v>
      </c>
      <c r="C49" s="89" t="s">
        <v>54</v>
      </c>
      <c r="D49" s="66" t="s">
        <v>74</v>
      </c>
      <c r="E49" s="90" t="s">
        <v>55</v>
      </c>
      <c r="F49" s="90" t="s">
        <v>44</v>
      </c>
      <c r="G49" s="91" t="s">
        <v>80</v>
      </c>
      <c r="H49" s="66" t="s">
        <v>67</v>
      </c>
      <c r="I49" s="92" t="s">
        <v>79</v>
      </c>
      <c r="J49" s="92" t="s">
        <v>32</v>
      </c>
      <c r="K49" s="55"/>
    </row>
    <row r="50" spans="2:12" ht="52.5" customHeight="1" x14ac:dyDescent="0.3">
      <c r="B50" s="93"/>
      <c r="C50" s="94"/>
      <c r="D50" s="70"/>
      <c r="E50" s="95"/>
      <c r="F50" s="95"/>
      <c r="G50" s="96"/>
      <c r="H50" s="70"/>
      <c r="I50" s="97"/>
      <c r="J50" s="97"/>
      <c r="K50" s="55"/>
    </row>
    <row r="51" spans="2:12" ht="15" customHeight="1" x14ac:dyDescent="0.3">
      <c r="B51" s="73" t="s">
        <v>30</v>
      </c>
      <c r="C51" s="76">
        <v>50000</v>
      </c>
      <c r="D51" s="75" t="str">
        <f>IF(C51&gt;0,$F$24," ")</f>
        <v>Mexican pesos</v>
      </c>
      <c r="E51" s="98">
        <v>0.5625</v>
      </c>
      <c r="F51" s="99">
        <v>0.3</v>
      </c>
      <c r="G51" s="100">
        <f>IF(C51&gt;0, F51*E51*SUM($C$45*365), " ")</f>
        <v>13858.593749999998</v>
      </c>
      <c r="H51" s="75" t="str">
        <f>IF(C51&gt;0,$F$25," ")</f>
        <v>kilograms</v>
      </c>
      <c r="I51" s="77">
        <f>IF(C51&gt;0,SUM(G51/$C$45)*$G$45," ")</f>
        <v>72372.656249999985</v>
      </c>
      <c r="J51" s="100">
        <f>IF(C51&gt;0, C51/I51," ")</f>
        <v>0.69086865939095621</v>
      </c>
      <c r="K51" s="55"/>
    </row>
    <row r="52" spans="2:12" x14ac:dyDescent="0.3">
      <c r="B52" s="73" t="s">
        <v>31</v>
      </c>
      <c r="C52" s="76">
        <v>25000</v>
      </c>
      <c r="D52" s="75" t="str">
        <f t="shared" ref="D52:D62" si="4">IF(C52&gt;0,$F$24," ")</f>
        <v>Mexican pesos</v>
      </c>
      <c r="E52" s="98">
        <v>1</v>
      </c>
      <c r="F52" s="99">
        <v>0.15</v>
      </c>
      <c r="G52" s="100">
        <f t="shared" ref="G52:G62" si="5">IF(C52&gt;0, F52*E52*SUM($C$45*365), " ")</f>
        <v>12318.75</v>
      </c>
      <c r="H52" s="75" t="str">
        <f t="shared" ref="H52:H62" si="6">IF(C52&gt;0,$F$25," ")</f>
        <v>kilograms</v>
      </c>
      <c r="I52" s="77">
        <f t="shared" ref="I52:I62" si="7">IF(C52&gt;0,SUM(G52/$C$45)*$G$45," ")</f>
        <v>64331.25</v>
      </c>
      <c r="J52" s="100">
        <f t="shared" ref="J52:J62" si="8">IF(C52&gt;0, C52/I52," ")</f>
        <v>0.3886136209074128</v>
      </c>
      <c r="K52" s="55"/>
    </row>
    <row r="53" spans="2:12" x14ac:dyDescent="0.3">
      <c r="B53" s="73" t="s">
        <v>51</v>
      </c>
      <c r="C53" s="76">
        <v>20000</v>
      </c>
      <c r="D53" s="75" t="str">
        <f t="shared" si="4"/>
        <v>Mexican pesos</v>
      </c>
      <c r="E53" s="98">
        <v>1</v>
      </c>
      <c r="F53" s="99">
        <v>0.05</v>
      </c>
      <c r="G53" s="100">
        <f t="shared" si="5"/>
        <v>4106.25</v>
      </c>
      <c r="H53" s="75" t="str">
        <f t="shared" si="6"/>
        <v>kilograms</v>
      </c>
      <c r="I53" s="77">
        <f t="shared" si="7"/>
        <v>21443.75</v>
      </c>
      <c r="J53" s="100">
        <f t="shared" si="8"/>
        <v>0.93267269017779075</v>
      </c>
      <c r="K53" s="55"/>
    </row>
    <row r="54" spans="2:12" x14ac:dyDescent="0.3">
      <c r="B54" s="73"/>
      <c r="C54" s="101"/>
      <c r="D54" s="75" t="str">
        <f t="shared" si="4"/>
        <v xml:space="preserve"> </v>
      </c>
      <c r="E54" s="98"/>
      <c r="F54" s="99"/>
      <c r="G54" s="100" t="str">
        <f t="shared" si="5"/>
        <v xml:space="preserve"> </v>
      </c>
      <c r="H54" s="75" t="str">
        <f t="shared" si="6"/>
        <v xml:space="preserve"> </v>
      </c>
      <c r="I54" s="77" t="str">
        <f t="shared" si="7"/>
        <v xml:space="preserve"> </v>
      </c>
      <c r="J54" s="100" t="str">
        <f t="shared" si="8"/>
        <v xml:space="preserve"> </v>
      </c>
      <c r="K54" s="55"/>
    </row>
    <row r="55" spans="2:12" ht="16.5" customHeight="1" x14ac:dyDescent="0.3">
      <c r="B55" s="73"/>
      <c r="C55" s="76"/>
      <c r="D55" s="75" t="str">
        <f t="shared" si="4"/>
        <v xml:space="preserve"> </v>
      </c>
      <c r="E55" s="98"/>
      <c r="F55" s="99"/>
      <c r="G55" s="100" t="str">
        <f t="shared" si="5"/>
        <v xml:space="preserve"> </v>
      </c>
      <c r="H55" s="75" t="str">
        <f t="shared" si="6"/>
        <v xml:space="preserve"> </v>
      </c>
      <c r="I55" s="77" t="str">
        <f t="shared" si="7"/>
        <v xml:space="preserve"> </v>
      </c>
      <c r="J55" s="100" t="str">
        <f t="shared" si="8"/>
        <v xml:space="preserve"> </v>
      </c>
      <c r="K55" s="55"/>
    </row>
    <row r="56" spans="2:12" x14ac:dyDescent="0.3">
      <c r="B56" s="73"/>
      <c r="C56" s="76"/>
      <c r="D56" s="75" t="str">
        <f t="shared" si="4"/>
        <v xml:space="preserve"> </v>
      </c>
      <c r="E56" s="98"/>
      <c r="F56" s="99"/>
      <c r="G56" s="100" t="str">
        <f t="shared" si="5"/>
        <v xml:space="preserve"> </v>
      </c>
      <c r="H56" s="75" t="str">
        <f t="shared" si="6"/>
        <v xml:space="preserve"> </v>
      </c>
      <c r="I56" s="77" t="str">
        <f t="shared" si="7"/>
        <v xml:space="preserve"> </v>
      </c>
      <c r="J56" s="100" t="str">
        <f t="shared" si="8"/>
        <v xml:space="preserve"> </v>
      </c>
      <c r="K56" s="55"/>
      <c r="L56" s="28"/>
    </row>
    <row r="57" spans="2:12" x14ac:dyDescent="0.3">
      <c r="B57" s="73"/>
      <c r="C57" s="76"/>
      <c r="D57" s="75" t="str">
        <f t="shared" si="4"/>
        <v xml:space="preserve"> </v>
      </c>
      <c r="E57" s="98"/>
      <c r="F57" s="99"/>
      <c r="G57" s="100" t="str">
        <f t="shared" si="5"/>
        <v xml:space="preserve"> </v>
      </c>
      <c r="H57" s="75" t="str">
        <f t="shared" si="6"/>
        <v xml:space="preserve"> </v>
      </c>
      <c r="I57" s="77" t="str">
        <f t="shared" si="7"/>
        <v xml:space="preserve"> </v>
      </c>
      <c r="J57" s="100" t="str">
        <f t="shared" si="8"/>
        <v xml:space="preserve"> </v>
      </c>
      <c r="K57" s="55"/>
    </row>
    <row r="58" spans="2:12" x14ac:dyDescent="0.3">
      <c r="B58" s="73"/>
      <c r="C58" s="76"/>
      <c r="D58" s="75" t="str">
        <f t="shared" si="4"/>
        <v xml:space="preserve"> </v>
      </c>
      <c r="E58" s="98"/>
      <c r="F58" s="99"/>
      <c r="G58" s="100" t="str">
        <f t="shared" si="5"/>
        <v xml:space="preserve"> </v>
      </c>
      <c r="H58" s="75" t="str">
        <f t="shared" si="6"/>
        <v xml:space="preserve"> </v>
      </c>
      <c r="I58" s="77" t="str">
        <f t="shared" si="7"/>
        <v xml:space="preserve"> </v>
      </c>
      <c r="J58" s="100" t="str">
        <f t="shared" si="8"/>
        <v xml:space="preserve"> </v>
      </c>
      <c r="K58" s="55"/>
    </row>
    <row r="59" spans="2:12" x14ac:dyDescent="0.3">
      <c r="B59" s="73"/>
      <c r="C59" s="76"/>
      <c r="D59" s="75" t="str">
        <f t="shared" si="4"/>
        <v xml:space="preserve"> </v>
      </c>
      <c r="E59" s="98"/>
      <c r="F59" s="99"/>
      <c r="G59" s="100" t="str">
        <f t="shared" si="5"/>
        <v xml:space="preserve"> </v>
      </c>
      <c r="H59" s="75" t="str">
        <f t="shared" si="6"/>
        <v xml:space="preserve"> </v>
      </c>
      <c r="I59" s="77" t="str">
        <f t="shared" si="7"/>
        <v xml:space="preserve"> </v>
      </c>
      <c r="J59" s="100" t="str">
        <f t="shared" si="8"/>
        <v xml:space="preserve"> </v>
      </c>
      <c r="K59" s="55"/>
    </row>
    <row r="60" spans="2:12" x14ac:dyDescent="0.3">
      <c r="B60" s="73"/>
      <c r="C60" s="76"/>
      <c r="D60" s="75" t="str">
        <f t="shared" si="4"/>
        <v xml:space="preserve"> </v>
      </c>
      <c r="E60" s="98"/>
      <c r="F60" s="99"/>
      <c r="G60" s="100" t="str">
        <f t="shared" si="5"/>
        <v xml:space="preserve"> </v>
      </c>
      <c r="H60" s="75" t="str">
        <f t="shared" si="6"/>
        <v xml:space="preserve"> </v>
      </c>
      <c r="I60" s="77" t="str">
        <f t="shared" si="7"/>
        <v xml:space="preserve"> </v>
      </c>
      <c r="J60" s="100" t="str">
        <f t="shared" si="8"/>
        <v xml:space="preserve"> </v>
      </c>
      <c r="K60" s="55"/>
    </row>
    <row r="61" spans="2:12" x14ac:dyDescent="0.3">
      <c r="B61" s="73"/>
      <c r="C61" s="76"/>
      <c r="D61" s="75" t="str">
        <f t="shared" si="4"/>
        <v xml:space="preserve"> </v>
      </c>
      <c r="E61" s="98"/>
      <c r="F61" s="99"/>
      <c r="G61" s="100" t="str">
        <f t="shared" si="5"/>
        <v xml:space="preserve"> </v>
      </c>
      <c r="H61" s="75" t="str">
        <f t="shared" si="6"/>
        <v xml:space="preserve"> </v>
      </c>
      <c r="I61" s="77" t="str">
        <f t="shared" si="7"/>
        <v xml:space="preserve"> </v>
      </c>
      <c r="J61" s="100" t="str">
        <f t="shared" si="8"/>
        <v xml:space="preserve"> </v>
      </c>
      <c r="K61" s="55"/>
    </row>
    <row r="62" spans="2:12" ht="15" thickBot="1" x14ac:dyDescent="0.35">
      <c r="B62" s="79"/>
      <c r="C62" s="81"/>
      <c r="D62" s="75" t="str">
        <f t="shared" si="4"/>
        <v xml:space="preserve"> </v>
      </c>
      <c r="E62" s="98"/>
      <c r="F62" s="102"/>
      <c r="G62" s="100" t="str">
        <f t="shared" si="5"/>
        <v xml:space="preserve"> </v>
      </c>
      <c r="H62" s="75" t="str">
        <f t="shared" si="6"/>
        <v xml:space="preserve"> </v>
      </c>
      <c r="I62" s="77" t="str">
        <f t="shared" si="7"/>
        <v xml:space="preserve"> </v>
      </c>
      <c r="J62" s="100" t="str">
        <f t="shared" si="8"/>
        <v xml:space="preserve"> </v>
      </c>
      <c r="K62" s="55"/>
    </row>
    <row r="63" spans="2:12" ht="15" thickBot="1" x14ac:dyDescent="0.35">
      <c r="B63" s="82" t="s">
        <v>29</v>
      </c>
      <c r="C63" s="103">
        <f>SUM(C51:C62)</f>
        <v>95000</v>
      </c>
      <c r="D63" s="104"/>
      <c r="E63" s="105"/>
      <c r="F63" s="106" t="s">
        <v>78</v>
      </c>
      <c r="G63" s="107">
        <f>SUM(G51:G62)</f>
        <v>30283.59375</v>
      </c>
      <c r="H63" s="107"/>
      <c r="I63" s="86">
        <f>SUM(I51:I62)</f>
        <v>158147.65625</v>
      </c>
      <c r="J63" s="108"/>
      <c r="K63" s="55"/>
    </row>
    <row r="64" spans="2:12" x14ac:dyDescent="0.3">
      <c r="B64" s="109"/>
      <c r="C64" s="109"/>
      <c r="D64" s="109"/>
      <c r="E64" s="110"/>
      <c r="F64" s="110"/>
      <c r="G64" s="110"/>
      <c r="H64" s="111"/>
      <c r="I64" s="109"/>
      <c r="J64" s="55"/>
      <c r="K64" s="55"/>
    </row>
    <row r="65" spans="2:9" ht="25.8" x14ac:dyDescent="0.5">
      <c r="B65" s="23"/>
      <c r="C65" s="25"/>
      <c r="D65" s="25"/>
      <c r="E65" s="26"/>
      <c r="F65" s="26"/>
      <c r="G65" s="26"/>
      <c r="H65" s="27"/>
      <c r="I65" s="24"/>
    </row>
    <row r="67" spans="2:9" ht="25.8" x14ac:dyDescent="0.5">
      <c r="B67" s="30"/>
      <c r="C67" s="30"/>
      <c r="D67" s="30"/>
      <c r="E67" s="37"/>
      <c r="F67" s="37"/>
    </row>
    <row r="68" spans="2:9" ht="18" x14ac:dyDescent="0.35">
      <c r="B68" s="22"/>
      <c r="C68" s="22"/>
      <c r="D68" s="22"/>
      <c r="E68" s="37"/>
      <c r="F68" s="37"/>
    </row>
    <row r="69" spans="2:9" ht="18" x14ac:dyDescent="0.35">
      <c r="B69" s="38"/>
      <c r="C69" s="38"/>
      <c r="D69" s="38"/>
      <c r="E69" s="35"/>
      <c r="F69" s="35"/>
    </row>
    <row r="70" spans="2:9" x14ac:dyDescent="0.3">
      <c r="B70" s="35"/>
      <c r="C70" s="35"/>
      <c r="D70" s="35"/>
      <c r="E70" s="36"/>
      <c r="F70" s="36"/>
    </row>
    <row r="71" spans="2:9" x14ac:dyDescent="0.3">
      <c r="B71" s="35"/>
      <c r="C71" s="35"/>
      <c r="D71" s="35"/>
      <c r="E71" s="36"/>
      <c r="F71" s="36"/>
    </row>
    <row r="72" spans="2:9" x14ac:dyDescent="0.3">
      <c r="B72" s="35"/>
      <c r="C72" s="35"/>
      <c r="D72" s="35"/>
      <c r="E72" s="36"/>
      <c r="F72" s="36"/>
    </row>
    <row r="73" spans="2:9" x14ac:dyDescent="0.3">
      <c r="B73" s="37"/>
      <c r="C73" s="37"/>
      <c r="D73" s="37"/>
      <c r="E73" s="37"/>
      <c r="F73" s="37"/>
    </row>
    <row r="74" spans="2:9" ht="18" x14ac:dyDescent="0.35">
      <c r="B74" s="38"/>
      <c r="C74" s="38"/>
      <c r="D74" s="38"/>
      <c r="E74" s="35"/>
      <c r="F74" s="35"/>
    </row>
    <row r="75" spans="2:9" x14ac:dyDescent="0.3">
      <c r="B75" s="35"/>
      <c r="C75" s="35"/>
      <c r="D75" s="35"/>
      <c r="E75" s="36"/>
      <c r="F75" s="36"/>
    </row>
    <row r="76" spans="2:9" x14ac:dyDescent="0.3">
      <c r="B76" s="35"/>
      <c r="C76" s="35"/>
      <c r="D76" s="35"/>
      <c r="E76" s="36"/>
      <c r="F76" s="36"/>
    </row>
    <row r="77" spans="2:9" x14ac:dyDescent="0.3">
      <c r="B77" s="35"/>
      <c r="C77" s="35"/>
      <c r="D77" s="35"/>
      <c r="E77" s="36"/>
      <c r="F77" s="36"/>
    </row>
  </sheetData>
  <sheetProtection sheet="1" objects="1" scenarios="1"/>
  <mergeCells count="29">
    <mergeCell ref="J49:J50"/>
    <mergeCell ref="E49:E50"/>
    <mergeCell ref="B23:E23"/>
    <mergeCell ref="B22:E22"/>
    <mergeCell ref="B29:B30"/>
    <mergeCell ref="C29:C30"/>
    <mergeCell ref="H29:H30"/>
    <mergeCell ref="C49:C50"/>
    <mergeCell ref="E29:E30"/>
    <mergeCell ref="G29:G30"/>
    <mergeCell ref="B25:E25"/>
    <mergeCell ref="D29:D30"/>
    <mergeCell ref="F29:F30"/>
    <mergeCell ref="D49:D50"/>
    <mergeCell ref="H49:H50"/>
    <mergeCell ref="B13:I13"/>
    <mergeCell ref="B49:B50"/>
    <mergeCell ref="F49:F50"/>
    <mergeCell ref="G49:G50"/>
    <mergeCell ref="F22:H22"/>
    <mergeCell ref="F23:H23"/>
    <mergeCell ref="B17:E17"/>
    <mergeCell ref="B18:E18"/>
    <mergeCell ref="F17:H17"/>
    <mergeCell ref="F18:H18"/>
    <mergeCell ref="I49:I50"/>
    <mergeCell ref="F24:H24"/>
    <mergeCell ref="F25:H25"/>
    <mergeCell ref="B24:E24"/>
  </mergeCells>
  <conditionalFormatting sqref="H64:H65">
    <cfRule type="cellIs" dxfId="2" priority="2" operator="greaterThan">
      <formula>1</formula>
    </cfRule>
  </conditionalFormatting>
  <conditionalFormatting sqref="F63">
    <cfRule type="cellIs" dxfId="1" priority="1" operator="greaterThan">
      <formula>1</formula>
    </cfRule>
  </conditionalFormatting>
  <dataValidations xWindow="881" yWindow="509" count="17">
    <dataValidation allowBlank="1" showInputMessage="1" showErrorMessage="1" prompt="The entered value of the food should be based on the purchase price of the ingredient. However, if the food has already undergone some processing (such as tomatoes being turned into tomato sauce), use the sale price of the food." sqref="C29" xr:uid="{2006129B-CE15-40E0-B244-F7569FB897D4}"/>
    <dataValidation allowBlank="1" showInputMessage="1" showErrorMessage="1" prompt="Based on column F in Table 2, identify what % of food products are affected by the proposed solution. For example, employee training will likely affect 100% of food loss and waste, while smart refrigeration will only affect the % that is perishable." sqref="E49:E50" xr:uid="{F82DBB59-A0AE-4B1E-8A3C-C89CDECF6468}"/>
    <dataValidation allowBlank="1" showInputMessage="1" showErrorMessage="1" prompt="Enter the type of food that you are interested in." sqref="B29:B30" xr:uid="{3AD3C26C-D0D8-49BA-88D4-531D5D2F4B8D}"/>
    <dataValidation allowBlank="1" showInputMessage="1" showErrorMessage="1" prompt="Provide your best estimate of the amount of food being lost or wasted per day. If your data is in weeks or years, divide by 7 or 365 respectively. This estimated FLW may contain both edible food as well as inedible parts (e.g. bones, rinds, pits.)" sqref="E29:E30" xr:uid="{BA152048-7E79-48CA-8E36-E2EC74E41AA5}"/>
    <dataValidation allowBlank="1" showInputMessage="1" showErrorMessage="1" prompt="This column shows, by economic value, what percentage of total food loss and waste the food category in that row represents." sqref="H29:H30" xr:uid="{65A6B240-93D0-4C45-83DA-817A2E5A6987}"/>
    <dataValidation allowBlank="1" showInputMessage="1" showErrorMessage="1" prompt="Insert here the type of solution you're planning to use to reduce FLW. This can be a range of activities, such as employee training, new/improved equipment, implementation of new processes, or reduced portion sizes." sqref="B49:B50" xr:uid="{07FC69B3-CE9D-4EC3-8804-E68854196AD6}"/>
    <dataValidation allowBlank="1" showInputMessage="1" showErrorMessage="1" prompt="Input the costs (both initial and ongoing) of implementing the solution proposed in Column B." sqref="C49:C50" xr:uid="{EACBE6EC-F4D0-433E-AD6F-51BFE27F6037}"/>
    <dataValidation allowBlank="1" showInputMessage="1" showErrorMessage="1" prompt="Insert your best estimate of how much the proposed solution will reduce food loss and waste. Some estimates will be more precise than others - it is okay to use your best guess." sqref="F49:F50" xr:uid="{879DD555-8D0F-4757-BF2A-F1B64AB69436}"/>
    <dataValidation allowBlank="1" showInputMessage="1" showErrorMessage="1" prompt="Based on the information you provide, this column will automatically display the amount of food loss and waste the solution will reduce per year." sqref="G49:G50" xr:uid="{BCB727E5-B708-468E-89EE-6D56378E14A6}"/>
    <dataValidation allowBlank="1" showInputMessage="1" showErrorMessage="1" prompt="This column will show the economic value of the food loss and waste that is being reduced by the proposed solution, based on the information you provide." sqref="I49:I50" xr:uid="{4D7E1B65-D8AF-4D4D-BB91-8A028595A841}"/>
    <dataValidation allowBlank="1" showInputMessage="1" showErrorMessage="1" prompt="This column shows how long it will take for the solution to &quot;pay for itself,&quot; meaning the length of time before the money saved by implementing the solution is equal to the amount spent on implementing the solution." sqref="J49:J50" xr:uid="{4BC94B77-F43D-4572-ACAF-EF42C6CA095C}"/>
    <dataValidation type="list" allowBlank="1" showInputMessage="1" showErrorMessage="1" sqref="F23:H23" xr:uid="{5AEDD61F-FBA1-4E8D-BD84-8559D7241781}">
      <formula1>$S$2:$S$10</formula1>
    </dataValidation>
    <dataValidation type="list" allowBlank="1" showInputMessage="1" showErrorMessage="1" sqref="F24" xr:uid="{0F89D963-151F-4A3F-9F01-239848AD2A26}">
      <formula1>$S$12:$S$15</formula1>
    </dataValidation>
    <dataValidation type="list" allowBlank="1" showInputMessage="1" showErrorMessage="1" sqref="F25:H25" xr:uid="{A93EB0E0-95C8-4053-8742-9CE31233D7FB}">
      <formula1>$R$17:$R$18</formula1>
    </dataValidation>
    <dataValidation allowBlank="1" showInputMessage="1" showErrorMessage="1" prompt="This column displays the unit of measurement you selected." sqref="H49:H50 F29:F30" xr:uid="{7C2456FE-D811-41DC-B963-77AE82593B04}"/>
    <dataValidation allowBlank="1" showInputMessage="1" showErrorMessage="1" prompt="This column displays the currency you selected." sqref="D49:D50 D29:D30" xr:uid="{D8074D56-75BC-4080-8EF4-B84E06AF63D7}"/>
    <dataValidation allowBlank="1" showInputMessage="1" showErrorMessage="1" prompt="This column show the daily cost of FLW for your business, based on the numbers you've entered." sqref="G29:G30" xr:uid="{4B36D61E-F27E-47F3-A3C4-4351DC3E421D}"/>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90CC-AA98-4242-95DA-BB6775779D01}">
  <dimension ref="B2:S77"/>
  <sheetViews>
    <sheetView tabSelected="1" topLeftCell="A7" zoomScale="90" zoomScaleNormal="90" workbookViewId="0">
      <selection activeCell="B20" sqref="B20:K67"/>
    </sheetView>
  </sheetViews>
  <sheetFormatPr defaultColWidth="9.109375" defaultRowHeight="14.4" x14ac:dyDescent="0.3"/>
  <cols>
    <col min="1" max="1" width="9.109375" style="1"/>
    <col min="2" max="2" width="34.33203125" style="1" customWidth="1"/>
    <col min="3" max="3" width="26.109375" style="1" customWidth="1"/>
    <col min="4" max="4" width="23" style="1" customWidth="1"/>
    <col min="5" max="6" width="29.33203125" style="1" customWidth="1"/>
    <col min="7" max="7" width="25.44140625" style="1" customWidth="1"/>
    <col min="8" max="8" width="22.33203125" style="1" customWidth="1"/>
    <col min="9" max="9" width="18.33203125" style="1" customWidth="1"/>
    <col min="10" max="10" width="22.109375" style="1" customWidth="1"/>
    <col min="11" max="11" width="23" style="1" customWidth="1"/>
    <col min="12" max="12" width="14.44140625" style="1" customWidth="1"/>
    <col min="13" max="14" width="9.109375" style="1"/>
    <col min="15" max="15" width="9.77734375" style="1" customWidth="1"/>
    <col min="16" max="16" width="9.109375" style="1"/>
    <col min="17" max="17" width="9.109375" style="1" customWidth="1"/>
    <col min="18" max="19" width="9.109375" style="1" hidden="1" customWidth="1"/>
    <col min="20" max="20" width="9.109375" style="1" customWidth="1"/>
    <col min="21" max="16384" width="9.109375" style="1"/>
  </cols>
  <sheetData>
    <row r="2" spans="2:19" x14ac:dyDescent="0.3">
      <c r="S2" s="1" t="s">
        <v>57</v>
      </c>
    </row>
    <row r="3" spans="2:19" x14ac:dyDescent="0.3">
      <c r="S3" s="1" t="s">
        <v>58</v>
      </c>
    </row>
    <row r="4" spans="2:19" x14ac:dyDescent="0.3">
      <c r="S4" s="1" t="s">
        <v>59</v>
      </c>
    </row>
    <row r="5" spans="2:19" x14ac:dyDescent="0.3">
      <c r="S5" s="1" t="s">
        <v>60</v>
      </c>
    </row>
    <row r="6" spans="2:19" x14ac:dyDescent="0.3">
      <c r="S6" s="1" t="s">
        <v>61</v>
      </c>
    </row>
    <row r="7" spans="2:19" x14ac:dyDescent="0.3">
      <c r="S7" s="1" t="s">
        <v>23</v>
      </c>
    </row>
    <row r="8" spans="2:19" x14ac:dyDescent="0.3">
      <c r="S8" s="1" t="s">
        <v>22</v>
      </c>
    </row>
    <row r="9" spans="2:19" x14ac:dyDescent="0.3">
      <c r="S9" s="1" t="s">
        <v>62</v>
      </c>
    </row>
    <row r="10" spans="2:19" x14ac:dyDescent="0.3">
      <c r="S10" s="1" t="s">
        <v>24</v>
      </c>
    </row>
    <row r="11" spans="2:19" ht="15" thickBot="1" x14ac:dyDescent="0.35">
      <c r="B11" s="15"/>
      <c r="C11" s="15"/>
      <c r="D11" s="15"/>
      <c r="E11" s="15"/>
      <c r="F11" s="15"/>
      <c r="G11" s="15"/>
      <c r="H11" s="15"/>
      <c r="I11" s="15"/>
      <c r="K11"/>
    </row>
    <row r="12" spans="2:19" x14ac:dyDescent="0.3">
      <c r="B12" s="16"/>
      <c r="C12" s="16"/>
      <c r="D12" s="16"/>
      <c r="E12" s="3"/>
      <c r="F12" s="3"/>
      <c r="G12" s="3"/>
      <c r="H12" s="3"/>
      <c r="S12" s="1" t="s">
        <v>75</v>
      </c>
    </row>
    <row r="13" spans="2:19" ht="31.2" x14ac:dyDescent="0.6">
      <c r="B13" s="44" t="s">
        <v>49</v>
      </c>
      <c r="C13" s="44"/>
      <c r="D13" s="44"/>
      <c r="E13" s="44"/>
      <c r="F13" s="44"/>
      <c r="G13" s="44"/>
      <c r="H13" s="44"/>
      <c r="I13" s="44"/>
      <c r="S13" s="1" t="s">
        <v>76</v>
      </c>
    </row>
    <row r="14" spans="2:19" ht="15" thickBot="1" x14ac:dyDescent="0.35">
      <c r="B14" s="15"/>
      <c r="C14" s="15"/>
      <c r="D14" s="15"/>
      <c r="E14" s="15"/>
      <c r="F14" s="15"/>
      <c r="G14" s="15"/>
      <c r="H14" s="15"/>
      <c r="I14" s="15"/>
      <c r="S14" s="1" t="s">
        <v>77</v>
      </c>
    </row>
    <row r="15" spans="2:19" x14ac:dyDescent="0.3">
      <c r="B15" s="16"/>
      <c r="C15" s="16"/>
      <c r="D15" s="16"/>
      <c r="E15" s="3"/>
      <c r="F15" s="3"/>
      <c r="G15" s="3"/>
      <c r="H15" s="3"/>
      <c r="S15" s="1" t="s">
        <v>24</v>
      </c>
    </row>
    <row r="16" spans="2:19" ht="25.8" x14ac:dyDescent="0.5">
      <c r="B16" s="29" t="s">
        <v>33</v>
      </c>
      <c r="C16" s="29"/>
      <c r="D16" s="29"/>
      <c r="E16" s="3"/>
      <c r="F16" s="3"/>
      <c r="G16" s="3"/>
      <c r="H16" s="3"/>
    </row>
    <row r="17" spans="2:18" ht="15.6" x14ac:dyDescent="0.3">
      <c r="B17" s="47" t="s">
        <v>45</v>
      </c>
      <c r="C17" s="48"/>
      <c r="D17" s="48"/>
      <c r="E17" s="49"/>
      <c r="F17" s="51"/>
      <c r="G17" s="51"/>
      <c r="H17" s="51"/>
      <c r="R17" s="1" t="s">
        <v>69</v>
      </c>
    </row>
    <row r="18" spans="2:18" ht="15.6" x14ac:dyDescent="0.3">
      <c r="B18" s="50" t="s">
        <v>46</v>
      </c>
      <c r="C18" s="50"/>
      <c r="D18" s="50"/>
      <c r="E18" s="50"/>
      <c r="F18" s="52"/>
      <c r="G18" s="52"/>
      <c r="H18" s="52"/>
      <c r="R18" s="1" t="s">
        <v>70</v>
      </c>
    </row>
    <row r="19" spans="2:18" x14ac:dyDescent="0.3">
      <c r="B19" s="16"/>
      <c r="C19" s="16"/>
      <c r="D19" s="16"/>
      <c r="E19" s="3"/>
      <c r="F19" s="3"/>
      <c r="G19" s="3"/>
    </row>
    <row r="20" spans="2:18" ht="25.8" x14ac:dyDescent="0.5">
      <c r="B20" s="53" t="s">
        <v>41</v>
      </c>
      <c r="C20" s="53"/>
      <c r="D20" s="53"/>
      <c r="E20" s="54"/>
      <c r="F20" s="54"/>
      <c r="G20" s="54"/>
      <c r="H20" s="55"/>
      <c r="I20" s="55"/>
      <c r="J20" s="55"/>
      <c r="K20" s="55"/>
      <c r="R20" s="1" t="s">
        <v>71</v>
      </c>
    </row>
    <row r="21" spans="2:18" x14ac:dyDescent="0.3">
      <c r="B21" s="56"/>
      <c r="C21" s="56"/>
      <c r="D21" s="56"/>
      <c r="E21" s="54"/>
      <c r="F21" s="54"/>
      <c r="G21" s="54"/>
      <c r="H21" s="55"/>
      <c r="I21" s="55"/>
      <c r="J21" s="55"/>
      <c r="K21" s="55"/>
      <c r="R21" s="1" t="s">
        <v>72</v>
      </c>
    </row>
    <row r="22" spans="2:18" ht="21.75" customHeight="1" x14ac:dyDescent="0.3">
      <c r="B22" s="57" t="s">
        <v>42</v>
      </c>
      <c r="C22" s="57"/>
      <c r="D22" s="57"/>
      <c r="E22" s="57"/>
      <c r="F22" s="58" t="s">
        <v>56</v>
      </c>
      <c r="G22" s="58"/>
      <c r="H22" s="58"/>
      <c r="I22" s="55"/>
      <c r="J22" s="55"/>
      <c r="K22" s="55"/>
      <c r="R22" s="1" t="s">
        <v>73</v>
      </c>
    </row>
    <row r="23" spans="2:18" ht="21" customHeight="1" x14ac:dyDescent="0.3">
      <c r="B23" s="57" t="s">
        <v>43</v>
      </c>
      <c r="C23" s="57"/>
      <c r="D23" s="57"/>
      <c r="E23" s="57"/>
      <c r="F23" s="58"/>
      <c r="G23" s="58"/>
      <c r="H23" s="58"/>
      <c r="I23" s="55"/>
      <c r="J23" s="55"/>
      <c r="K23" s="55"/>
    </row>
    <row r="24" spans="2:18" ht="21" customHeight="1" x14ac:dyDescent="0.3">
      <c r="B24" s="59" t="s">
        <v>65</v>
      </c>
      <c r="C24" s="60"/>
      <c r="D24" s="60"/>
      <c r="E24" s="61"/>
      <c r="F24" s="62" t="s">
        <v>76</v>
      </c>
      <c r="G24" s="63"/>
      <c r="H24" s="64"/>
      <c r="I24" s="55"/>
      <c r="J24" s="55"/>
      <c r="K24" s="55"/>
    </row>
    <row r="25" spans="2:18" ht="21" customHeight="1" x14ac:dyDescent="0.3">
      <c r="B25" s="59" t="s">
        <v>67</v>
      </c>
      <c r="C25" s="60"/>
      <c r="D25" s="60"/>
      <c r="E25" s="61"/>
      <c r="F25" s="58" t="s">
        <v>73</v>
      </c>
      <c r="G25" s="58"/>
      <c r="H25" s="58"/>
      <c r="I25" s="55"/>
      <c r="J25" s="55"/>
      <c r="K25" s="55"/>
    </row>
    <row r="26" spans="2:18" x14ac:dyDescent="0.3">
      <c r="B26" s="55"/>
      <c r="C26" s="55"/>
      <c r="D26" s="55"/>
      <c r="E26" s="55"/>
      <c r="F26" s="55"/>
      <c r="G26" s="55"/>
      <c r="H26" s="55"/>
      <c r="I26" s="55"/>
      <c r="J26" s="55"/>
      <c r="K26" s="55"/>
    </row>
    <row r="27" spans="2:18" ht="25.8" x14ac:dyDescent="0.5">
      <c r="B27" s="53" t="s">
        <v>64</v>
      </c>
      <c r="C27" s="53"/>
      <c r="D27" s="53"/>
      <c r="E27" s="55"/>
      <c r="F27" s="55"/>
      <c r="G27" s="55"/>
      <c r="H27" s="55"/>
      <c r="I27" s="55"/>
      <c r="J27" s="55"/>
      <c r="K27" s="55"/>
    </row>
    <row r="28" spans="2:18" ht="15" thickBot="1" x14ac:dyDescent="0.35">
      <c r="B28" s="55"/>
      <c r="C28" s="55"/>
      <c r="D28" s="55"/>
      <c r="E28" s="55"/>
      <c r="F28" s="55"/>
      <c r="G28" s="55"/>
      <c r="H28" s="55"/>
      <c r="I28" s="55"/>
      <c r="J28" s="55"/>
      <c r="K28" s="55"/>
    </row>
    <row r="29" spans="2:18" ht="54" customHeight="1" x14ac:dyDescent="0.3">
      <c r="B29" s="65" t="s">
        <v>25</v>
      </c>
      <c r="C29" s="66" t="s">
        <v>66</v>
      </c>
      <c r="D29" s="66" t="s">
        <v>74</v>
      </c>
      <c r="E29" s="66" t="s">
        <v>68</v>
      </c>
      <c r="F29" s="66" t="s">
        <v>67</v>
      </c>
      <c r="G29" s="67" t="s">
        <v>47</v>
      </c>
      <c r="H29" s="68" t="s">
        <v>53</v>
      </c>
      <c r="I29" s="55"/>
      <c r="J29" s="55"/>
      <c r="K29" s="55"/>
    </row>
    <row r="30" spans="2:18" ht="54" customHeight="1" x14ac:dyDescent="0.3">
      <c r="B30" s="69"/>
      <c r="C30" s="70"/>
      <c r="D30" s="70"/>
      <c r="E30" s="70"/>
      <c r="F30" s="70"/>
      <c r="G30" s="71"/>
      <c r="H30" s="72"/>
      <c r="I30" s="55"/>
      <c r="J30" s="55"/>
      <c r="K30" s="55"/>
    </row>
    <row r="31" spans="2:18" x14ac:dyDescent="0.3">
      <c r="B31" s="73" t="s">
        <v>87</v>
      </c>
      <c r="C31" s="74">
        <v>50</v>
      </c>
      <c r="D31" s="75" t="str">
        <f>IF(C31&gt;0,$F$24," ")</f>
        <v>Mexican pesos</v>
      </c>
      <c r="E31" s="76">
        <v>200</v>
      </c>
      <c r="F31" s="75" t="str">
        <f>IF(E31&gt;0,$F$25," ")</f>
        <v>mililiters</v>
      </c>
      <c r="G31" s="77">
        <f>IF(C31&gt;0,C31*E31," ")</f>
        <v>10000</v>
      </c>
      <c r="H31" s="78">
        <f>IF(C31&gt;0,G31/$G$45," ")</f>
        <v>0.33333333333333331</v>
      </c>
      <c r="I31" s="55"/>
      <c r="J31" s="55"/>
      <c r="K31" s="55"/>
    </row>
    <row r="32" spans="2:18" x14ac:dyDescent="0.3">
      <c r="B32" s="73" t="s">
        <v>88</v>
      </c>
      <c r="C32" s="74">
        <v>75</v>
      </c>
      <c r="D32" s="75" t="str">
        <f t="shared" ref="D32:D44" si="0">IF(C32&gt;0,$F$24," ")</f>
        <v>Mexican pesos</v>
      </c>
      <c r="E32" s="76">
        <v>100</v>
      </c>
      <c r="F32" s="75" t="str">
        <f t="shared" ref="F32:F44" si="1">IF(E32&gt;0,$F$25," ")</f>
        <v>mililiters</v>
      </c>
      <c r="G32" s="77">
        <f t="shared" ref="G32:G44" si="2">IF(C32&gt;0,C32*E32," ")</f>
        <v>7500</v>
      </c>
      <c r="H32" s="78">
        <f t="shared" ref="H32:H44" si="3">IF(C32&gt;0,G32/$G$45," ")</f>
        <v>0.25</v>
      </c>
      <c r="I32" s="55"/>
      <c r="J32" s="55"/>
      <c r="K32" s="55"/>
    </row>
    <row r="33" spans="2:11" x14ac:dyDescent="0.3">
      <c r="B33" s="73" t="s">
        <v>89</v>
      </c>
      <c r="C33" s="74">
        <v>50</v>
      </c>
      <c r="D33" s="75" t="str">
        <f t="shared" si="0"/>
        <v>Mexican pesos</v>
      </c>
      <c r="E33" s="76">
        <v>100</v>
      </c>
      <c r="F33" s="75" t="str">
        <f t="shared" si="1"/>
        <v>mililiters</v>
      </c>
      <c r="G33" s="77">
        <f t="shared" si="2"/>
        <v>5000</v>
      </c>
      <c r="H33" s="78">
        <f t="shared" si="3"/>
        <v>0.16666666666666666</v>
      </c>
      <c r="I33" s="55"/>
      <c r="J33" s="55"/>
      <c r="K33" s="55"/>
    </row>
    <row r="34" spans="2:11" x14ac:dyDescent="0.3">
      <c r="B34" s="73" t="s">
        <v>90</v>
      </c>
      <c r="C34" s="74">
        <v>75</v>
      </c>
      <c r="D34" s="75" t="str">
        <f t="shared" si="0"/>
        <v>Mexican pesos</v>
      </c>
      <c r="E34" s="76">
        <v>100</v>
      </c>
      <c r="F34" s="75" t="str">
        <f t="shared" si="1"/>
        <v>mililiters</v>
      </c>
      <c r="G34" s="77">
        <f t="shared" si="2"/>
        <v>7500</v>
      </c>
      <c r="H34" s="78">
        <f t="shared" si="3"/>
        <v>0.25</v>
      </c>
      <c r="I34" s="55"/>
      <c r="J34" s="55"/>
      <c r="K34" s="55"/>
    </row>
    <row r="35" spans="2:11" x14ac:dyDescent="0.3">
      <c r="B35" s="73" t="s">
        <v>84</v>
      </c>
      <c r="C35" s="74"/>
      <c r="D35" s="75" t="str">
        <f t="shared" si="0"/>
        <v xml:space="preserve"> </v>
      </c>
      <c r="E35" s="76"/>
      <c r="F35" s="75" t="str">
        <f t="shared" si="1"/>
        <v xml:space="preserve"> </v>
      </c>
      <c r="G35" s="77" t="str">
        <f t="shared" si="2"/>
        <v xml:space="preserve"> </v>
      </c>
      <c r="H35" s="78" t="str">
        <f t="shared" si="3"/>
        <v xml:space="preserve"> </v>
      </c>
      <c r="I35" s="55"/>
      <c r="J35" s="55"/>
      <c r="K35" s="55"/>
    </row>
    <row r="36" spans="2:11" x14ac:dyDescent="0.3">
      <c r="B36" s="73" t="s">
        <v>84</v>
      </c>
      <c r="C36" s="74"/>
      <c r="D36" s="75" t="str">
        <f t="shared" si="0"/>
        <v xml:space="preserve"> </v>
      </c>
      <c r="E36" s="76"/>
      <c r="F36" s="75" t="str">
        <f t="shared" si="1"/>
        <v xml:space="preserve"> </v>
      </c>
      <c r="G36" s="77" t="str">
        <f t="shared" si="2"/>
        <v xml:space="preserve"> </v>
      </c>
      <c r="H36" s="78" t="str">
        <f t="shared" si="3"/>
        <v xml:space="preserve"> </v>
      </c>
      <c r="I36" s="55"/>
      <c r="J36" s="55"/>
      <c r="K36" s="55"/>
    </row>
    <row r="37" spans="2:11" x14ac:dyDescent="0.3">
      <c r="B37" s="73" t="s">
        <v>84</v>
      </c>
      <c r="C37" s="74"/>
      <c r="D37" s="75" t="str">
        <f t="shared" si="0"/>
        <v xml:space="preserve"> </v>
      </c>
      <c r="E37" s="76"/>
      <c r="F37" s="75" t="str">
        <f t="shared" si="1"/>
        <v xml:space="preserve"> </v>
      </c>
      <c r="G37" s="77" t="str">
        <f t="shared" si="2"/>
        <v xml:space="preserve"> </v>
      </c>
      <c r="H37" s="78" t="str">
        <f t="shared" si="3"/>
        <v xml:space="preserve"> </v>
      </c>
      <c r="I37" s="55"/>
      <c r="J37" s="55"/>
      <c r="K37" s="55"/>
    </row>
    <row r="38" spans="2:11" x14ac:dyDescent="0.3">
      <c r="B38" s="73" t="s">
        <v>84</v>
      </c>
      <c r="C38" s="74"/>
      <c r="D38" s="75" t="str">
        <f t="shared" si="0"/>
        <v xml:space="preserve"> </v>
      </c>
      <c r="E38" s="76"/>
      <c r="F38" s="75" t="str">
        <f t="shared" si="1"/>
        <v xml:space="preserve"> </v>
      </c>
      <c r="G38" s="77" t="str">
        <f t="shared" si="2"/>
        <v xml:space="preserve"> </v>
      </c>
      <c r="H38" s="78" t="str">
        <f t="shared" si="3"/>
        <v xml:space="preserve"> </v>
      </c>
      <c r="I38" s="55"/>
      <c r="J38" s="55"/>
      <c r="K38" s="55"/>
    </row>
    <row r="39" spans="2:11" x14ac:dyDescent="0.3">
      <c r="B39" s="73" t="s">
        <v>84</v>
      </c>
      <c r="C39" s="74"/>
      <c r="D39" s="75" t="str">
        <f t="shared" si="0"/>
        <v xml:space="preserve"> </v>
      </c>
      <c r="E39" s="76"/>
      <c r="F39" s="75" t="str">
        <f t="shared" si="1"/>
        <v xml:space="preserve"> </v>
      </c>
      <c r="G39" s="77" t="str">
        <f t="shared" si="2"/>
        <v xml:space="preserve"> </v>
      </c>
      <c r="H39" s="78" t="str">
        <f t="shared" si="3"/>
        <v xml:space="preserve"> </v>
      </c>
      <c r="I39" s="55"/>
      <c r="J39" s="55"/>
      <c r="K39" s="55"/>
    </row>
    <row r="40" spans="2:11" x14ac:dyDescent="0.3">
      <c r="B40" s="73" t="s">
        <v>84</v>
      </c>
      <c r="C40" s="74"/>
      <c r="D40" s="75" t="str">
        <f t="shared" si="0"/>
        <v xml:space="preserve"> </v>
      </c>
      <c r="E40" s="76"/>
      <c r="F40" s="75" t="str">
        <f t="shared" si="1"/>
        <v xml:space="preserve"> </v>
      </c>
      <c r="G40" s="77" t="str">
        <f t="shared" si="2"/>
        <v xml:space="preserve"> </v>
      </c>
      <c r="H40" s="78" t="str">
        <f t="shared" si="3"/>
        <v xml:space="preserve"> </v>
      </c>
      <c r="I40" s="55"/>
      <c r="J40" s="55"/>
      <c r="K40" s="55"/>
    </row>
    <row r="41" spans="2:11" x14ac:dyDescent="0.3">
      <c r="B41" s="73" t="s">
        <v>84</v>
      </c>
      <c r="C41" s="74"/>
      <c r="D41" s="75" t="str">
        <f t="shared" si="0"/>
        <v xml:space="preserve"> </v>
      </c>
      <c r="E41" s="76"/>
      <c r="F41" s="75" t="str">
        <f t="shared" si="1"/>
        <v xml:space="preserve"> </v>
      </c>
      <c r="G41" s="77" t="str">
        <f t="shared" si="2"/>
        <v xml:space="preserve"> </v>
      </c>
      <c r="H41" s="78" t="str">
        <f t="shared" si="3"/>
        <v xml:space="preserve"> </v>
      </c>
      <c r="I41" s="55"/>
      <c r="J41" s="55"/>
      <c r="K41" s="55"/>
    </row>
    <row r="42" spans="2:11" x14ac:dyDescent="0.3">
      <c r="B42" s="73" t="s">
        <v>84</v>
      </c>
      <c r="C42" s="74"/>
      <c r="D42" s="75" t="str">
        <f t="shared" si="0"/>
        <v xml:space="preserve"> </v>
      </c>
      <c r="E42" s="76"/>
      <c r="F42" s="75" t="str">
        <f t="shared" si="1"/>
        <v xml:space="preserve"> </v>
      </c>
      <c r="G42" s="77" t="str">
        <f t="shared" si="2"/>
        <v xml:space="preserve"> </v>
      </c>
      <c r="H42" s="78" t="str">
        <f t="shared" si="3"/>
        <v xml:space="preserve"> </v>
      </c>
      <c r="I42" s="55"/>
      <c r="J42" s="55"/>
      <c r="K42" s="55"/>
    </row>
    <row r="43" spans="2:11" x14ac:dyDescent="0.3">
      <c r="B43" s="73" t="s">
        <v>84</v>
      </c>
      <c r="C43" s="74"/>
      <c r="D43" s="75" t="str">
        <f t="shared" si="0"/>
        <v xml:space="preserve"> </v>
      </c>
      <c r="E43" s="76"/>
      <c r="F43" s="75" t="str">
        <f t="shared" si="1"/>
        <v xml:space="preserve"> </v>
      </c>
      <c r="G43" s="77" t="str">
        <f t="shared" si="2"/>
        <v xml:space="preserve"> </v>
      </c>
      <c r="H43" s="78" t="str">
        <f t="shared" si="3"/>
        <v xml:space="preserve"> </v>
      </c>
      <c r="I43" s="55"/>
      <c r="J43" s="55"/>
      <c r="K43" s="55"/>
    </row>
    <row r="44" spans="2:11" ht="15" thickBot="1" x14ac:dyDescent="0.35">
      <c r="B44" s="79" t="s">
        <v>84</v>
      </c>
      <c r="C44" s="80"/>
      <c r="D44" s="75" t="str">
        <f t="shared" si="0"/>
        <v xml:space="preserve"> </v>
      </c>
      <c r="E44" s="81"/>
      <c r="F44" s="75" t="str">
        <f t="shared" si="1"/>
        <v xml:space="preserve"> </v>
      </c>
      <c r="G44" s="77" t="str">
        <f t="shared" si="2"/>
        <v xml:space="preserve"> </v>
      </c>
      <c r="H44" s="78" t="str">
        <f t="shared" si="3"/>
        <v xml:space="preserve"> </v>
      </c>
      <c r="I44" s="55"/>
      <c r="J44" s="55"/>
      <c r="K44" s="55"/>
    </row>
    <row r="45" spans="2:11" ht="15" thickBot="1" x14ac:dyDescent="0.35">
      <c r="B45" s="82" t="s">
        <v>29</v>
      </c>
      <c r="C45" s="83">
        <f>SUM(C31:C44)</f>
        <v>250</v>
      </c>
      <c r="D45" s="84"/>
      <c r="E45" s="85">
        <f>SUM(E31:E44)</f>
        <v>500</v>
      </c>
      <c r="F45" s="85"/>
      <c r="G45" s="86">
        <f>SUM(G31:G44)</f>
        <v>30000</v>
      </c>
      <c r="H45" s="87">
        <f>SUM(H31:H44)</f>
        <v>0.99999999999999989</v>
      </c>
      <c r="I45" s="55"/>
      <c r="J45" s="55"/>
      <c r="K45" s="55"/>
    </row>
    <row r="46" spans="2:11" x14ac:dyDescent="0.3">
      <c r="B46" s="55"/>
      <c r="C46" s="55"/>
      <c r="D46" s="55"/>
      <c r="E46" s="55"/>
      <c r="F46" s="55"/>
      <c r="G46" s="55"/>
      <c r="H46" s="55"/>
      <c r="I46" s="55"/>
      <c r="J46" s="55"/>
      <c r="K46" s="55"/>
    </row>
    <row r="47" spans="2:11" ht="25.8" x14ac:dyDescent="0.5">
      <c r="B47" s="53" t="s">
        <v>81</v>
      </c>
      <c r="C47" s="53"/>
      <c r="D47" s="53"/>
      <c r="E47" s="55"/>
      <c r="F47" s="55"/>
      <c r="G47" s="55"/>
      <c r="H47" s="55"/>
      <c r="I47" s="55"/>
      <c r="J47" s="55"/>
      <c r="K47" s="55"/>
    </row>
    <row r="48" spans="2:11" ht="15" thickBot="1" x14ac:dyDescent="0.35">
      <c r="B48" s="55"/>
      <c r="C48" s="55"/>
      <c r="D48" s="55"/>
      <c r="E48" s="55"/>
      <c r="F48" s="55"/>
      <c r="G48" s="55"/>
      <c r="H48" s="55"/>
      <c r="I48" s="55"/>
      <c r="J48" s="55"/>
      <c r="K48" s="55"/>
    </row>
    <row r="49" spans="2:12" ht="38.25" customHeight="1" x14ac:dyDescent="0.3">
      <c r="B49" s="88" t="s">
        <v>48</v>
      </c>
      <c r="C49" s="89" t="s">
        <v>54</v>
      </c>
      <c r="D49" s="66" t="s">
        <v>74</v>
      </c>
      <c r="E49" s="90" t="s">
        <v>55</v>
      </c>
      <c r="F49" s="90" t="s">
        <v>44</v>
      </c>
      <c r="G49" s="91" t="s">
        <v>80</v>
      </c>
      <c r="H49" s="66" t="s">
        <v>67</v>
      </c>
      <c r="I49" s="92" t="s">
        <v>79</v>
      </c>
      <c r="J49" s="92" t="s">
        <v>32</v>
      </c>
      <c r="K49" s="55"/>
    </row>
    <row r="50" spans="2:12" ht="52.5" customHeight="1" x14ac:dyDescent="0.3">
      <c r="B50" s="93"/>
      <c r="C50" s="94"/>
      <c r="D50" s="70"/>
      <c r="E50" s="95"/>
      <c r="F50" s="95"/>
      <c r="G50" s="96"/>
      <c r="H50" s="70"/>
      <c r="I50" s="97"/>
      <c r="J50" s="97"/>
      <c r="K50" s="55"/>
    </row>
    <row r="51" spans="2:12" ht="15" customHeight="1" x14ac:dyDescent="0.3">
      <c r="B51" s="73" t="s">
        <v>30</v>
      </c>
      <c r="C51" s="76">
        <v>50000</v>
      </c>
      <c r="D51" s="75" t="str">
        <f>IF(C51&gt;0,$F$24," ")</f>
        <v>Mexican pesos</v>
      </c>
      <c r="E51" s="98">
        <v>0.5625</v>
      </c>
      <c r="F51" s="99">
        <v>0.3</v>
      </c>
      <c r="G51" s="100">
        <f>IF(C51&gt;0, F51*E51*SUM($C$45*365), " ")</f>
        <v>15398.437499999998</v>
      </c>
      <c r="H51" s="75" t="str">
        <f>IF(C51&gt;0,$F$25," ")</f>
        <v>mililiters</v>
      </c>
      <c r="I51" s="77">
        <f>IF(C51&gt;0,SUM(G51/$C$45)*$G$45," ")</f>
        <v>1847812.4999999998</v>
      </c>
      <c r="J51" s="100">
        <f>IF(C51&gt;0, C51/I51," ")</f>
        <v>2.7059022492812449E-2</v>
      </c>
      <c r="K51" s="55"/>
    </row>
    <row r="52" spans="2:12" x14ac:dyDescent="0.3">
      <c r="B52" s="73" t="s">
        <v>31</v>
      </c>
      <c r="C52" s="76">
        <v>25000</v>
      </c>
      <c r="D52" s="75" t="str">
        <f t="shared" ref="D52:D62" si="4">IF(C52&gt;0,$F$24," ")</f>
        <v>Mexican pesos</v>
      </c>
      <c r="E52" s="98">
        <v>1</v>
      </c>
      <c r="F52" s="99">
        <v>0.15</v>
      </c>
      <c r="G52" s="100">
        <f t="shared" ref="G52:G62" si="5">IF(C52&gt;0, F52*E52*SUM($C$45*365), " ")</f>
        <v>13687.5</v>
      </c>
      <c r="H52" s="75" t="str">
        <f t="shared" ref="H52:H62" si="6">IF(C52&gt;0,$F$25," ")</f>
        <v>mililiters</v>
      </c>
      <c r="I52" s="77">
        <f t="shared" ref="I52:I62" si="7">IF(C52&gt;0,SUM(G52/$C$45)*$G$45," ")</f>
        <v>1642500</v>
      </c>
      <c r="J52" s="100">
        <f t="shared" ref="J52:J62" si="8">IF(C52&gt;0, C52/I52," ")</f>
        <v>1.5220700152207001E-2</v>
      </c>
      <c r="K52" s="55"/>
    </row>
    <row r="53" spans="2:12" x14ac:dyDescent="0.3">
      <c r="B53" s="73" t="s">
        <v>51</v>
      </c>
      <c r="C53" s="76">
        <v>20000</v>
      </c>
      <c r="D53" s="75" t="str">
        <f t="shared" si="4"/>
        <v>Mexican pesos</v>
      </c>
      <c r="E53" s="98">
        <v>1</v>
      </c>
      <c r="F53" s="99">
        <v>0.05</v>
      </c>
      <c r="G53" s="100">
        <f t="shared" si="5"/>
        <v>4562.5</v>
      </c>
      <c r="H53" s="75" t="str">
        <f t="shared" si="6"/>
        <v>mililiters</v>
      </c>
      <c r="I53" s="77">
        <f t="shared" si="7"/>
        <v>547500</v>
      </c>
      <c r="J53" s="100">
        <f t="shared" si="8"/>
        <v>3.6529680365296802E-2</v>
      </c>
      <c r="K53" s="55"/>
    </row>
    <row r="54" spans="2:12" x14ac:dyDescent="0.3">
      <c r="B54" s="73"/>
      <c r="C54" s="101"/>
      <c r="D54" s="75" t="str">
        <f t="shared" si="4"/>
        <v xml:space="preserve"> </v>
      </c>
      <c r="E54" s="98"/>
      <c r="F54" s="99"/>
      <c r="G54" s="100" t="str">
        <f t="shared" si="5"/>
        <v xml:space="preserve"> </v>
      </c>
      <c r="H54" s="75" t="str">
        <f t="shared" si="6"/>
        <v xml:space="preserve"> </v>
      </c>
      <c r="I54" s="77" t="str">
        <f t="shared" si="7"/>
        <v xml:space="preserve"> </v>
      </c>
      <c r="J54" s="100" t="str">
        <f t="shared" si="8"/>
        <v xml:space="preserve"> </v>
      </c>
      <c r="K54" s="55"/>
    </row>
    <row r="55" spans="2:12" ht="16.5" customHeight="1" x14ac:dyDescent="0.3">
      <c r="B55" s="73"/>
      <c r="C55" s="76"/>
      <c r="D55" s="75" t="str">
        <f t="shared" si="4"/>
        <v xml:space="preserve"> </v>
      </c>
      <c r="E55" s="98"/>
      <c r="F55" s="99"/>
      <c r="G55" s="100" t="str">
        <f t="shared" si="5"/>
        <v xml:space="preserve"> </v>
      </c>
      <c r="H55" s="75" t="str">
        <f t="shared" si="6"/>
        <v xml:space="preserve"> </v>
      </c>
      <c r="I55" s="77" t="str">
        <f t="shared" si="7"/>
        <v xml:space="preserve"> </v>
      </c>
      <c r="J55" s="100" t="str">
        <f t="shared" si="8"/>
        <v xml:space="preserve"> </v>
      </c>
      <c r="K55" s="55"/>
    </row>
    <row r="56" spans="2:12" x14ac:dyDescent="0.3">
      <c r="B56" s="73"/>
      <c r="C56" s="76"/>
      <c r="D56" s="75" t="str">
        <f t="shared" si="4"/>
        <v xml:space="preserve"> </v>
      </c>
      <c r="E56" s="98"/>
      <c r="F56" s="99"/>
      <c r="G56" s="100" t="str">
        <f t="shared" si="5"/>
        <v xml:space="preserve"> </v>
      </c>
      <c r="H56" s="75" t="str">
        <f t="shared" si="6"/>
        <v xml:space="preserve"> </v>
      </c>
      <c r="I56" s="77" t="str">
        <f t="shared" si="7"/>
        <v xml:space="preserve"> </v>
      </c>
      <c r="J56" s="100" t="str">
        <f t="shared" si="8"/>
        <v xml:space="preserve"> </v>
      </c>
      <c r="K56" s="55"/>
      <c r="L56" s="28"/>
    </row>
    <row r="57" spans="2:12" x14ac:dyDescent="0.3">
      <c r="B57" s="73"/>
      <c r="C57" s="76"/>
      <c r="D57" s="75" t="str">
        <f t="shared" si="4"/>
        <v xml:space="preserve"> </v>
      </c>
      <c r="E57" s="98"/>
      <c r="F57" s="99"/>
      <c r="G57" s="100" t="str">
        <f t="shared" si="5"/>
        <v xml:space="preserve"> </v>
      </c>
      <c r="H57" s="75" t="str">
        <f t="shared" si="6"/>
        <v xml:space="preserve"> </v>
      </c>
      <c r="I57" s="77" t="str">
        <f t="shared" si="7"/>
        <v xml:space="preserve"> </v>
      </c>
      <c r="J57" s="100" t="str">
        <f t="shared" si="8"/>
        <v xml:space="preserve"> </v>
      </c>
      <c r="K57" s="55"/>
    </row>
    <row r="58" spans="2:12" x14ac:dyDescent="0.3">
      <c r="B58" s="73"/>
      <c r="C58" s="76"/>
      <c r="D58" s="75" t="str">
        <f t="shared" si="4"/>
        <v xml:space="preserve"> </v>
      </c>
      <c r="E58" s="98"/>
      <c r="F58" s="99"/>
      <c r="G58" s="100" t="str">
        <f t="shared" si="5"/>
        <v xml:space="preserve"> </v>
      </c>
      <c r="H58" s="75" t="str">
        <f t="shared" si="6"/>
        <v xml:space="preserve"> </v>
      </c>
      <c r="I58" s="77" t="str">
        <f t="shared" si="7"/>
        <v xml:space="preserve"> </v>
      </c>
      <c r="J58" s="100" t="str">
        <f t="shared" si="8"/>
        <v xml:space="preserve"> </v>
      </c>
      <c r="K58" s="55"/>
    </row>
    <row r="59" spans="2:12" x14ac:dyDescent="0.3">
      <c r="B59" s="73"/>
      <c r="C59" s="76"/>
      <c r="D59" s="75" t="str">
        <f t="shared" si="4"/>
        <v xml:space="preserve"> </v>
      </c>
      <c r="E59" s="98"/>
      <c r="F59" s="99"/>
      <c r="G59" s="100" t="str">
        <f t="shared" si="5"/>
        <v xml:space="preserve"> </v>
      </c>
      <c r="H59" s="75" t="str">
        <f t="shared" si="6"/>
        <v xml:space="preserve"> </v>
      </c>
      <c r="I59" s="77" t="str">
        <f t="shared" si="7"/>
        <v xml:space="preserve"> </v>
      </c>
      <c r="J59" s="100" t="str">
        <f t="shared" si="8"/>
        <v xml:space="preserve"> </v>
      </c>
      <c r="K59" s="55"/>
    </row>
    <row r="60" spans="2:12" x14ac:dyDescent="0.3">
      <c r="B60" s="73"/>
      <c r="C60" s="76"/>
      <c r="D60" s="75" t="str">
        <f t="shared" si="4"/>
        <v xml:space="preserve"> </v>
      </c>
      <c r="E60" s="98"/>
      <c r="F60" s="99"/>
      <c r="G60" s="100" t="str">
        <f t="shared" si="5"/>
        <v xml:space="preserve"> </v>
      </c>
      <c r="H60" s="75" t="str">
        <f t="shared" si="6"/>
        <v xml:space="preserve"> </v>
      </c>
      <c r="I60" s="77" t="str">
        <f t="shared" si="7"/>
        <v xml:space="preserve"> </v>
      </c>
      <c r="J60" s="100" t="str">
        <f t="shared" si="8"/>
        <v xml:space="preserve"> </v>
      </c>
      <c r="K60" s="55"/>
    </row>
    <row r="61" spans="2:12" x14ac:dyDescent="0.3">
      <c r="B61" s="73"/>
      <c r="C61" s="76"/>
      <c r="D61" s="75" t="str">
        <f t="shared" si="4"/>
        <v xml:space="preserve"> </v>
      </c>
      <c r="E61" s="98"/>
      <c r="F61" s="99"/>
      <c r="G61" s="100" t="str">
        <f t="shared" si="5"/>
        <v xml:space="preserve"> </v>
      </c>
      <c r="H61" s="75" t="str">
        <f t="shared" si="6"/>
        <v xml:space="preserve"> </v>
      </c>
      <c r="I61" s="77" t="str">
        <f t="shared" si="7"/>
        <v xml:space="preserve"> </v>
      </c>
      <c r="J61" s="100" t="str">
        <f t="shared" si="8"/>
        <v xml:space="preserve"> </v>
      </c>
      <c r="K61" s="55"/>
    </row>
    <row r="62" spans="2:12" ht="15" thickBot="1" x14ac:dyDescent="0.35">
      <c r="B62" s="79"/>
      <c r="C62" s="81"/>
      <c r="D62" s="75" t="str">
        <f t="shared" si="4"/>
        <v xml:space="preserve"> </v>
      </c>
      <c r="E62" s="98"/>
      <c r="F62" s="102"/>
      <c r="G62" s="100" t="str">
        <f t="shared" si="5"/>
        <v xml:space="preserve"> </v>
      </c>
      <c r="H62" s="75" t="str">
        <f t="shared" si="6"/>
        <v xml:space="preserve"> </v>
      </c>
      <c r="I62" s="77" t="str">
        <f t="shared" si="7"/>
        <v xml:space="preserve"> </v>
      </c>
      <c r="J62" s="100" t="str">
        <f t="shared" si="8"/>
        <v xml:space="preserve"> </v>
      </c>
      <c r="K62" s="55"/>
    </row>
    <row r="63" spans="2:12" ht="15" thickBot="1" x14ac:dyDescent="0.35">
      <c r="B63" s="82" t="s">
        <v>29</v>
      </c>
      <c r="C63" s="103">
        <f>SUM(C51:C62)</f>
        <v>95000</v>
      </c>
      <c r="D63" s="104"/>
      <c r="E63" s="105"/>
      <c r="F63" s="106" t="s">
        <v>78</v>
      </c>
      <c r="G63" s="107">
        <f>SUM(G51:G62)</f>
        <v>33648.4375</v>
      </c>
      <c r="H63" s="107"/>
      <c r="I63" s="86">
        <f>SUM(I51:I62)</f>
        <v>4037812.5</v>
      </c>
      <c r="J63" s="108"/>
      <c r="K63" s="55"/>
    </row>
    <row r="64" spans="2:12" x14ac:dyDescent="0.3">
      <c r="B64" s="109"/>
      <c r="C64" s="109"/>
      <c r="D64" s="109"/>
      <c r="E64" s="110"/>
      <c r="F64" s="110"/>
      <c r="G64" s="110"/>
      <c r="H64" s="111"/>
      <c r="I64" s="109"/>
      <c r="J64" s="55"/>
      <c r="K64" s="55"/>
    </row>
    <row r="65" spans="2:11" x14ac:dyDescent="0.3">
      <c r="B65" s="112"/>
      <c r="C65" s="112"/>
      <c r="D65" s="112"/>
      <c r="E65" s="110"/>
      <c r="F65" s="110"/>
      <c r="G65" s="110"/>
      <c r="H65" s="111"/>
      <c r="I65" s="109"/>
      <c r="J65" s="55"/>
      <c r="K65" s="55"/>
    </row>
    <row r="66" spans="2:11" x14ac:dyDescent="0.3">
      <c r="B66" s="55"/>
      <c r="C66" s="55"/>
      <c r="D66" s="55"/>
      <c r="E66" s="55"/>
      <c r="F66" s="55"/>
      <c r="G66" s="55"/>
      <c r="H66" s="55"/>
      <c r="I66" s="55"/>
      <c r="J66" s="55"/>
      <c r="K66" s="55"/>
    </row>
    <row r="67" spans="2:11" ht="25.8" x14ac:dyDescent="0.5">
      <c r="B67" s="113"/>
      <c r="C67" s="113"/>
      <c r="D67" s="113"/>
      <c r="E67" s="114"/>
      <c r="F67" s="114"/>
      <c r="G67" s="55"/>
      <c r="H67" s="55"/>
      <c r="I67" s="55"/>
      <c r="J67" s="55"/>
      <c r="K67" s="55"/>
    </row>
    <row r="68" spans="2:11" ht="18" x14ac:dyDescent="0.35">
      <c r="B68" s="22"/>
      <c r="C68" s="22"/>
      <c r="D68" s="22"/>
      <c r="E68" s="37"/>
      <c r="F68" s="37"/>
    </row>
    <row r="69" spans="2:11" ht="18" x14ac:dyDescent="0.35">
      <c r="B69" s="38"/>
      <c r="C69" s="38"/>
      <c r="D69" s="38"/>
      <c r="E69" s="35"/>
      <c r="F69" s="35"/>
    </row>
    <row r="70" spans="2:11" x14ac:dyDescent="0.3">
      <c r="B70" s="35"/>
      <c r="C70" s="35"/>
      <c r="D70" s="35"/>
      <c r="E70" s="36"/>
      <c r="F70" s="36"/>
    </row>
    <row r="71" spans="2:11" x14ac:dyDescent="0.3">
      <c r="B71" s="35"/>
      <c r="C71" s="35"/>
      <c r="D71" s="35"/>
      <c r="E71" s="36"/>
      <c r="F71" s="36"/>
    </row>
    <row r="72" spans="2:11" x14ac:dyDescent="0.3">
      <c r="B72" s="35"/>
      <c r="C72" s="35"/>
      <c r="D72" s="35"/>
      <c r="E72" s="36"/>
      <c r="F72" s="36"/>
    </row>
    <row r="73" spans="2:11" x14ac:dyDescent="0.3">
      <c r="B73" s="37"/>
      <c r="C73" s="37"/>
      <c r="D73" s="37"/>
      <c r="E73" s="37"/>
      <c r="F73" s="37"/>
    </row>
    <row r="74" spans="2:11" ht="18" x14ac:dyDescent="0.35">
      <c r="B74" s="38"/>
      <c r="C74" s="38"/>
      <c r="D74" s="38"/>
      <c r="E74" s="35"/>
      <c r="F74" s="35"/>
    </row>
    <row r="75" spans="2:11" x14ac:dyDescent="0.3">
      <c r="B75" s="35"/>
      <c r="C75" s="35"/>
      <c r="D75" s="35"/>
      <c r="E75" s="36"/>
      <c r="F75" s="36"/>
    </row>
    <row r="76" spans="2:11" x14ac:dyDescent="0.3">
      <c r="B76" s="35"/>
      <c r="C76" s="35"/>
      <c r="D76" s="35"/>
      <c r="E76" s="36"/>
      <c r="F76" s="36"/>
    </row>
    <row r="77" spans="2:11" x14ac:dyDescent="0.3">
      <c r="B77" s="35"/>
      <c r="C77" s="35"/>
      <c r="D77" s="35"/>
      <c r="E77" s="36"/>
      <c r="F77" s="36"/>
    </row>
  </sheetData>
  <sheetProtection sheet="1" objects="1" scenarios="1"/>
  <mergeCells count="29">
    <mergeCell ref="B22:E22"/>
    <mergeCell ref="F22:H22"/>
    <mergeCell ref="F29:F30"/>
    <mergeCell ref="B13:I13"/>
    <mergeCell ref="B17:E17"/>
    <mergeCell ref="F17:H17"/>
    <mergeCell ref="B18:E18"/>
    <mergeCell ref="F18:H18"/>
    <mergeCell ref="B23:E23"/>
    <mergeCell ref="F23:H23"/>
    <mergeCell ref="B24:E24"/>
    <mergeCell ref="F24:H24"/>
    <mergeCell ref="B25:E25"/>
    <mergeCell ref="F25:H25"/>
    <mergeCell ref="I49:I50"/>
    <mergeCell ref="J49:J50"/>
    <mergeCell ref="H29:H30"/>
    <mergeCell ref="B49:B50"/>
    <mergeCell ref="C49:C50"/>
    <mergeCell ref="D49:D50"/>
    <mergeCell ref="E49:E50"/>
    <mergeCell ref="F49:F50"/>
    <mergeCell ref="G49:G50"/>
    <mergeCell ref="H49:H50"/>
    <mergeCell ref="B29:B30"/>
    <mergeCell ref="C29:C30"/>
    <mergeCell ref="D29:D30"/>
    <mergeCell ref="E29:E30"/>
    <mergeCell ref="G29:G30"/>
  </mergeCells>
  <conditionalFormatting sqref="H64:H65 F63">
    <cfRule type="cellIs" dxfId="0" priority="1" operator="greaterThan">
      <formula>1</formula>
    </cfRule>
  </conditionalFormatting>
  <dataValidations count="17">
    <dataValidation type="list" allowBlank="1" showInputMessage="1" showErrorMessage="1" sqref="F25:H25" xr:uid="{D062240E-D2A6-4F49-BA37-66ABBDE1FBF1}">
      <formula1>$R$20:$R$22</formula1>
    </dataValidation>
    <dataValidation type="list" allowBlank="1" showInputMessage="1" showErrorMessage="1" sqref="F24" xr:uid="{533150E0-5AC8-4D8C-BF80-73BAAE5F9831}">
      <formula1>$S$12:$S$15</formula1>
    </dataValidation>
    <dataValidation type="list" allowBlank="1" showInputMessage="1" showErrorMessage="1" sqref="F23:H23" xr:uid="{C241BF47-C284-4E31-B968-CBA0EAB5BB0C}">
      <formula1>$S$2:$S$10</formula1>
    </dataValidation>
    <dataValidation allowBlank="1" showInputMessage="1" showErrorMessage="1" prompt="This column shows how long it will take for the solution to &quot;pay for itself,&quot; meaning the length of time before the money saved by implementing the solution is equal to the amount spent on implementing the solution." sqref="J49:J50" xr:uid="{C318FB02-252D-4793-9478-A0ECC5216B29}"/>
    <dataValidation allowBlank="1" showInputMessage="1" showErrorMessage="1" prompt="This column will show the economic value of the food loss and waste that is being reduced by the proposed solution, based on the information you provide." sqref="I49:I50" xr:uid="{338FEFA2-E797-4036-ABC1-CBD662A0310C}"/>
    <dataValidation allowBlank="1" showInputMessage="1" showErrorMessage="1" prompt="Based on the information you provide, this column will automatically display the amount of food loss and waste the solution will reduce per year." sqref="G49:G50" xr:uid="{94E2D528-EADD-4AB7-83BF-D01782A7C700}"/>
    <dataValidation allowBlank="1" showInputMessage="1" showErrorMessage="1" prompt="Insert your best estimate of how much the proposed solution will reduce food loss and waste. Some estimates will be more precise than others - it is okay to use your best guess." sqref="F49:F50" xr:uid="{BF405BE7-10E0-4EE4-BD8A-9E527BE1BE88}"/>
    <dataValidation allowBlank="1" showInputMessage="1" showErrorMessage="1" prompt="Input the cost of implementing the solution proposed in Column B." sqref="C49:C50" xr:uid="{73C47722-26D8-48E2-ADC2-38A8FB58B3CD}"/>
    <dataValidation allowBlank="1" showInputMessage="1" showErrorMessage="1" prompt="Insert here the type of solution you're planning to use to reduce FLW. This can be a range of activities, such as employee training, new/improved equipment, implementation of new processes, or reduced portion sizes." sqref="B49:B50" xr:uid="{1C6C1D27-6766-4013-BA32-AA40FAE839CE}"/>
    <dataValidation allowBlank="1" showInputMessage="1" showErrorMessage="1" prompt="This column shows, by economic value, what percentage of total food loss and waste the food category in that row represents." sqref="H29:H30" xr:uid="{1E493DC7-281B-4C65-B7FE-B82E4A33FD7F}"/>
    <dataValidation allowBlank="1" showInputMessage="1" showErrorMessage="1" prompt="Provide your best estimate of the amount of food being lost or wasted per day. If your data is in weeks or years, divide by 7 or 365 respectively. This estimated FLW may contain both edible food as well as inedible parts (e.g. bones, rinds, pits.)" sqref="E29:E30" xr:uid="{F4934150-D96B-4F5A-8553-C93D7F564945}"/>
    <dataValidation allowBlank="1" showInputMessage="1" showErrorMessage="1" prompt="Enter the type of food that you are interested in." sqref="B29:B30" xr:uid="{9F9E81D8-C20F-4993-B9D2-833382EC5119}"/>
    <dataValidation allowBlank="1" showInputMessage="1" showErrorMessage="1" prompt="This column show the daily cost of FLW for your business, based on the numbers you've entered." sqref="G29:G30" xr:uid="{13A4DD6C-4C98-4109-946A-973B1A12B1A9}"/>
    <dataValidation allowBlank="1" showInputMessage="1" showErrorMessage="1" prompt="Based on column F in Table 2, identify what % of food products are affected by the proposed solution. For example, employee training will likely affect 100% of food loss and waste, while smart refrigeration will only affect the % that is perishable." sqref="E49:E50" xr:uid="{0C9A74DF-2F5F-49E9-BC88-D88F7AF5BBB1}"/>
    <dataValidation allowBlank="1" showInputMessage="1" showErrorMessage="1" prompt="The entered value of the food should be based on the purchase price of the ingredient. However, if the food has already undergone some processing (such as tomatoes being turned into tomato sauce), use the sale price of the food." sqref="C29" xr:uid="{7527BF49-6C9B-4F40-AC39-16CFFA40FC39}"/>
    <dataValidation allowBlank="1" showInputMessage="1" showErrorMessage="1" prompt="This column displays the currency you selected." sqref="D29:D30 D49:D50" xr:uid="{4B0E158C-4151-4CF9-B451-D0D3039BD52D}"/>
    <dataValidation allowBlank="1" showInputMessage="1" showErrorMessage="1" prompt="This column displays the unit of measurement you selected." sqref="F29:F30 H49:H50" xr:uid="{FD14A978-528F-420E-83BD-2D241CC3450C}"/>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INTRODUCTION</vt:lpstr>
      <vt:lpstr>CALCULATOR - Weight or Mass</vt:lpstr>
      <vt:lpstr>CALCULATOR - Volume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Boulding</dc:creator>
  <cp:lastModifiedBy>Andrea Gonzalez</cp:lastModifiedBy>
  <dcterms:created xsi:type="dcterms:W3CDTF">2020-08-26T14:09:02Z</dcterms:created>
  <dcterms:modified xsi:type="dcterms:W3CDTF">2022-06-13T15:57:46Z</dcterms:modified>
</cp:coreProperties>
</file>